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0598\00598_40\00598_40_07_profese\rozpocet_hlavac\import\2020_01_06_tendr_revize8_vpusti\"/>
    </mc:Choice>
  </mc:AlternateContent>
  <bookViews>
    <workbookView xWindow="0" yWindow="0" windowWidth="23085" windowHeight="11595" activeTab="1"/>
  </bookViews>
  <sheets>
    <sheet name="Rekapitulace stavby" sheetId="1" r:id="rId1"/>
    <sheet name="501.1 - SO501.1 - Příprav..." sheetId="2" r:id="rId2"/>
    <sheet name="90 - VRN" sheetId="3" r:id="rId3"/>
  </sheets>
  <definedNames>
    <definedName name="_xlnm._FilterDatabase" localSheetId="1" hidden="1">'501.1 - SO501.1 - Příprav...'!$C$122:$K$300</definedName>
    <definedName name="_xlnm._FilterDatabase" localSheetId="2" hidden="1">'90 - VRN'!$C$119:$K$128</definedName>
    <definedName name="_xlnm.Print_Titles" localSheetId="1">'501.1 - SO501.1 - Příprav...'!$122:$122</definedName>
    <definedName name="_xlnm.Print_Titles" localSheetId="2">'90 - VRN'!$119:$119</definedName>
    <definedName name="_xlnm.Print_Titles" localSheetId="0">'Rekapitulace stavby'!$92:$92</definedName>
    <definedName name="_xlnm.Print_Area" localSheetId="1">'501.1 - SO501.1 - Příprav...'!$C$4:$J$76,'501.1 - SO501.1 - Příprav...'!$C$82:$J$104,'501.1 - SO501.1 - Příprav...'!$C$110:$K$300</definedName>
    <definedName name="_xlnm.Print_Area" localSheetId="2">'90 - VRN'!$C$4:$J$76,'90 - VRN'!$C$82:$J$101,'90 - VRN'!$C$107:$K$128</definedName>
    <definedName name="_xlnm.Print_Area" localSheetId="0">'Rekapitulace stavby'!$D$4:$AO$76,'Rekapitulace stavby'!$C$82:$AQ$97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28" i="3"/>
  <c r="BH128" i="3"/>
  <c r="BG128" i="3"/>
  <c r="BF128" i="3"/>
  <c r="T128" i="3"/>
  <c r="T127" i="3"/>
  <c r="R128" i="3"/>
  <c r="R127" i="3"/>
  <c r="P128" i="3"/>
  <c r="P127" i="3"/>
  <c r="BK128" i="3"/>
  <c r="BK127" i="3"/>
  <c r="J127" i="3" s="1"/>
  <c r="J100" i="3" s="1"/>
  <c r="J128" i="3"/>
  <c r="BE128" i="3"/>
  <c r="BI126" i="3"/>
  <c r="BH126" i="3"/>
  <c r="BG126" i="3"/>
  <c r="BF126" i="3"/>
  <c r="T126" i="3"/>
  <c r="T125" i="3"/>
  <c r="R126" i="3"/>
  <c r="R125" i="3"/>
  <c r="P126" i="3"/>
  <c r="P125" i="3"/>
  <c r="BK126" i="3"/>
  <c r="BK125" i="3"/>
  <c r="J125" i="3" s="1"/>
  <c r="J99" i="3" s="1"/>
  <c r="J126" i="3"/>
  <c r="BE126" i="3"/>
  <c r="BI124" i="3"/>
  <c r="BH124" i="3"/>
  <c r="BG124" i="3"/>
  <c r="BF124" i="3"/>
  <c r="T124" i="3"/>
  <c r="R124" i="3"/>
  <c r="P124" i="3"/>
  <c r="P122" i="3" s="1"/>
  <c r="P121" i="3" s="1"/>
  <c r="P120" i="3" s="1"/>
  <c r="AU96" i="1" s="1"/>
  <c r="BK124" i="3"/>
  <c r="BK122" i="3" s="1"/>
  <c r="J124" i="3"/>
  <c r="BE124" i="3"/>
  <c r="BI123" i="3"/>
  <c r="F37" i="3"/>
  <c r="BD96" i="1"/>
  <c r="BH123" i="3"/>
  <c r="F36" i="3"/>
  <c r="BC96" i="1"/>
  <c r="BG123" i="3"/>
  <c r="F35" i="3"/>
  <c r="BB96" i="1" s="1"/>
  <c r="BF123" i="3"/>
  <c r="J34" i="3"/>
  <c r="AW96" i="1" s="1"/>
  <c r="F34" i="3"/>
  <c r="BA96" i="1"/>
  <c r="T123" i="3"/>
  <c r="T122" i="3"/>
  <c r="T121" i="3" s="1"/>
  <c r="T120" i="3" s="1"/>
  <c r="R123" i="3"/>
  <c r="R122" i="3" s="1"/>
  <c r="R121" i="3" s="1"/>
  <c r="R120" i="3" s="1"/>
  <c r="P123" i="3"/>
  <c r="BK123" i="3"/>
  <c r="J123" i="3"/>
  <c r="BE123" i="3" s="1"/>
  <c r="F114" i="3"/>
  <c r="E112" i="3"/>
  <c r="F89" i="3"/>
  <c r="E87" i="3"/>
  <c r="J24" i="3"/>
  <c r="E24" i="3"/>
  <c r="J117" i="3"/>
  <c r="J92" i="3"/>
  <c r="J23" i="3"/>
  <c r="J21" i="3"/>
  <c r="E21" i="3"/>
  <c r="J116" i="3"/>
  <c r="J91" i="3"/>
  <c r="J20" i="3"/>
  <c r="J18" i="3"/>
  <c r="E18" i="3"/>
  <c r="F117" i="3" s="1"/>
  <c r="J17" i="3"/>
  <c r="J15" i="3"/>
  <c r="E15" i="3"/>
  <c r="F116" i="3" s="1"/>
  <c r="J14" i="3"/>
  <c r="J12" i="3"/>
  <c r="J114" i="3" s="1"/>
  <c r="J89" i="3"/>
  <c r="E7" i="3"/>
  <c r="E85" i="3" s="1"/>
  <c r="E110" i="3"/>
  <c r="J37" i="2"/>
  <c r="J36" i="2"/>
  <c r="AY95" i="1" s="1"/>
  <c r="J35" i="2"/>
  <c r="AX95" i="1"/>
  <c r="BI299" i="2"/>
  <c r="BH299" i="2"/>
  <c r="BG299" i="2"/>
  <c r="BF299" i="2"/>
  <c r="T299" i="2"/>
  <c r="T291" i="2" s="1"/>
  <c r="R299" i="2"/>
  <c r="P299" i="2"/>
  <c r="BK299" i="2"/>
  <c r="J299" i="2"/>
  <c r="BE299" i="2"/>
  <c r="BI297" i="2"/>
  <c r="BH297" i="2"/>
  <c r="BG297" i="2"/>
  <c r="BF297" i="2"/>
  <c r="T297" i="2"/>
  <c r="R297" i="2"/>
  <c r="P297" i="2"/>
  <c r="P291" i="2" s="1"/>
  <c r="BK297" i="2"/>
  <c r="J297" i="2"/>
  <c r="BE297" i="2"/>
  <c r="BI293" i="2"/>
  <c r="BH293" i="2"/>
  <c r="BG293" i="2"/>
  <c r="BF293" i="2"/>
  <c r="T293" i="2"/>
  <c r="R293" i="2"/>
  <c r="P293" i="2"/>
  <c r="BK293" i="2"/>
  <c r="J293" i="2"/>
  <c r="BE293" i="2" s="1"/>
  <c r="BI292" i="2"/>
  <c r="BH292" i="2"/>
  <c r="BG292" i="2"/>
  <c r="BF292" i="2"/>
  <c r="T292" i="2"/>
  <c r="R292" i="2"/>
  <c r="R291" i="2" s="1"/>
  <c r="P292" i="2"/>
  <c r="BK292" i="2"/>
  <c r="BK291" i="2"/>
  <c r="J291" i="2" s="1"/>
  <c r="J103" i="2" s="1"/>
  <c r="J292" i="2"/>
  <c r="BE292" i="2"/>
  <c r="BI290" i="2"/>
  <c r="BH290" i="2"/>
  <c r="BG290" i="2"/>
  <c r="BF290" i="2"/>
  <c r="T290" i="2"/>
  <c r="R290" i="2"/>
  <c r="P290" i="2"/>
  <c r="BK290" i="2"/>
  <c r="J290" i="2"/>
  <c r="BE290" i="2"/>
  <c r="BI287" i="2"/>
  <c r="BH287" i="2"/>
  <c r="BG287" i="2"/>
  <c r="BF287" i="2"/>
  <c r="T287" i="2"/>
  <c r="R287" i="2"/>
  <c r="P287" i="2"/>
  <c r="BK287" i="2"/>
  <c r="J287" i="2"/>
  <c r="BE287" i="2"/>
  <c r="BI281" i="2"/>
  <c r="BH281" i="2"/>
  <c r="BG281" i="2"/>
  <c r="BF281" i="2"/>
  <c r="T281" i="2"/>
  <c r="R281" i="2"/>
  <c r="P281" i="2"/>
  <c r="BK281" i="2"/>
  <c r="J281" i="2"/>
  <c r="BE281" i="2"/>
  <c r="BI279" i="2"/>
  <c r="BH279" i="2"/>
  <c r="BG279" i="2"/>
  <c r="BF279" i="2"/>
  <c r="T279" i="2"/>
  <c r="R279" i="2"/>
  <c r="P279" i="2"/>
  <c r="BK279" i="2"/>
  <c r="J279" i="2"/>
  <c r="BE279" i="2" s="1"/>
  <c r="BI276" i="2"/>
  <c r="BH276" i="2"/>
  <c r="BG276" i="2"/>
  <c r="BF276" i="2"/>
  <c r="T276" i="2"/>
  <c r="R276" i="2"/>
  <c r="P276" i="2"/>
  <c r="BK276" i="2"/>
  <c r="J276" i="2"/>
  <c r="BE276" i="2"/>
  <c r="BI271" i="2"/>
  <c r="BH271" i="2"/>
  <c r="BG271" i="2"/>
  <c r="BF271" i="2"/>
  <c r="T271" i="2"/>
  <c r="R271" i="2"/>
  <c r="P271" i="2"/>
  <c r="BK271" i="2"/>
  <c r="J271" i="2"/>
  <c r="BE271" i="2"/>
  <c r="BI269" i="2"/>
  <c r="BH269" i="2"/>
  <c r="BG269" i="2"/>
  <c r="BF269" i="2"/>
  <c r="T269" i="2"/>
  <c r="R269" i="2"/>
  <c r="P269" i="2"/>
  <c r="BK269" i="2"/>
  <c r="BK257" i="2" s="1"/>
  <c r="J257" i="2" s="1"/>
  <c r="J102" i="2" s="1"/>
  <c r="J269" i="2"/>
  <c r="BE269" i="2"/>
  <c r="BI267" i="2"/>
  <c r="BH267" i="2"/>
  <c r="BG267" i="2"/>
  <c r="BF267" i="2"/>
  <c r="T267" i="2"/>
  <c r="R267" i="2"/>
  <c r="P267" i="2"/>
  <c r="BK267" i="2"/>
  <c r="J267" i="2"/>
  <c r="BE267" i="2" s="1"/>
  <c r="BI264" i="2"/>
  <c r="BH264" i="2"/>
  <c r="BG264" i="2"/>
  <c r="BF264" i="2"/>
  <c r="T264" i="2"/>
  <c r="R264" i="2"/>
  <c r="R257" i="2" s="1"/>
  <c r="P264" i="2"/>
  <c r="P257" i="2" s="1"/>
  <c r="BK264" i="2"/>
  <c r="J264" i="2"/>
  <c r="BE264" i="2"/>
  <c r="BI258" i="2"/>
  <c r="BH258" i="2"/>
  <c r="BG258" i="2"/>
  <c r="BF258" i="2"/>
  <c r="T258" i="2"/>
  <c r="T257" i="2" s="1"/>
  <c r="R258" i="2"/>
  <c r="P258" i="2"/>
  <c r="BK258" i="2"/>
  <c r="J258" i="2"/>
  <c r="BE258" i="2"/>
  <c r="BI256" i="2"/>
  <c r="BH256" i="2"/>
  <c r="BG256" i="2"/>
  <c r="BF256" i="2"/>
  <c r="T256" i="2"/>
  <c r="R256" i="2"/>
  <c r="P256" i="2"/>
  <c r="BK256" i="2"/>
  <c r="J256" i="2"/>
  <c r="BE256" i="2"/>
  <c r="BI255" i="2"/>
  <c r="BH255" i="2"/>
  <c r="BG255" i="2"/>
  <c r="BF255" i="2"/>
  <c r="T255" i="2"/>
  <c r="R255" i="2"/>
  <c r="P255" i="2"/>
  <c r="BK255" i="2"/>
  <c r="J255" i="2"/>
  <c r="BE255" i="2"/>
  <c r="BI251" i="2"/>
  <c r="BH251" i="2"/>
  <c r="BG251" i="2"/>
  <c r="BF251" i="2"/>
  <c r="T251" i="2"/>
  <c r="R251" i="2"/>
  <c r="P251" i="2"/>
  <c r="BK251" i="2"/>
  <c r="J251" i="2"/>
  <c r="BE251" i="2" s="1"/>
  <c r="BI249" i="2"/>
  <c r="BH249" i="2"/>
  <c r="BG249" i="2"/>
  <c r="BF249" i="2"/>
  <c r="T249" i="2"/>
  <c r="R249" i="2"/>
  <c r="P249" i="2"/>
  <c r="P245" i="2" s="1"/>
  <c r="BK249" i="2"/>
  <c r="J249" i="2"/>
  <c r="BE249" i="2" s="1"/>
  <c r="BI248" i="2"/>
  <c r="BH248" i="2"/>
  <c r="BG248" i="2"/>
  <c r="BF248" i="2"/>
  <c r="T248" i="2"/>
  <c r="R248" i="2"/>
  <c r="P248" i="2"/>
  <c r="BK248" i="2"/>
  <c r="J248" i="2"/>
  <c r="BE248" i="2"/>
  <c r="BI246" i="2"/>
  <c r="BH246" i="2"/>
  <c r="BG246" i="2"/>
  <c r="BF246" i="2"/>
  <c r="T246" i="2"/>
  <c r="T245" i="2" s="1"/>
  <c r="R246" i="2"/>
  <c r="R245" i="2"/>
  <c r="P246" i="2"/>
  <c r="BK246" i="2"/>
  <c r="BK245" i="2" s="1"/>
  <c r="J245" i="2" s="1"/>
  <c r="J101" i="2" s="1"/>
  <c r="J246" i="2"/>
  <c r="BE246" i="2"/>
  <c r="BI244" i="2"/>
  <c r="BH244" i="2"/>
  <c r="BG244" i="2"/>
  <c r="BF244" i="2"/>
  <c r="T244" i="2"/>
  <c r="R244" i="2"/>
  <c r="P244" i="2"/>
  <c r="BK244" i="2"/>
  <c r="J244" i="2"/>
  <c r="BE244" i="2"/>
  <c r="BI243" i="2"/>
  <c r="BH243" i="2"/>
  <c r="BG243" i="2"/>
  <c r="BF243" i="2"/>
  <c r="T243" i="2"/>
  <c r="R243" i="2"/>
  <c r="P243" i="2"/>
  <c r="BK243" i="2"/>
  <c r="J243" i="2"/>
  <c r="BE243" i="2" s="1"/>
  <c r="BI240" i="2"/>
  <c r="BH240" i="2"/>
  <c r="BG240" i="2"/>
  <c r="BF240" i="2"/>
  <c r="T240" i="2"/>
  <c r="R240" i="2"/>
  <c r="P240" i="2"/>
  <c r="P237" i="2" s="1"/>
  <c r="BK240" i="2"/>
  <c r="J240" i="2"/>
  <c r="BE240" i="2" s="1"/>
  <c r="BI239" i="2"/>
  <c r="BH239" i="2"/>
  <c r="BG239" i="2"/>
  <c r="BF239" i="2"/>
  <c r="T239" i="2"/>
  <c r="R239" i="2"/>
  <c r="P239" i="2"/>
  <c r="BK239" i="2"/>
  <c r="J239" i="2"/>
  <c r="BE239" i="2"/>
  <c r="BI238" i="2"/>
  <c r="BH238" i="2"/>
  <c r="BG238" i="2"/>
  <c r="BF238" i="2"/>
  <c r="T238" i="2"/>
  <c r="T237" i="2" s="1"/>
  <c r="R238" i="2"/>
  <c r="R237" i="2"/>
  <c r="P238" i="2"/>
  <c r="BK238" i="2"/>
  <c r="BK237" i="2" s="1"/>
  <c r="J237" i="2" s="1"/>
  <c r="J100" i="2" s="1"/>
  <c r="J238" i="2"/>
  <c r="BE238" i="2"/>
  <c r="BI230" i="2"/>
  <c r="BH230" i="2"/>
  <c r="BG230" i="2"/>
  <c r="BF230" i="2"/>
  <c r="T230" i="2"/>
  <c r="R230" i="2"/>
  <c r="P230" i="2"/>
  <c r="BK230" i="2"/>
  <c r="J230" i="2"/>
  <c r="BE230" i="2"/>
  <c r="BI229" i="2"/>
  <c r="BH229" i="2"/>
  <c r="BG229" i="2"/>
  <c r="BF229" i="2"/>
  <c r="T229" i="2"/>
  <c r="R229" i="2"/>
  <c r="P229" i="2"/>
  <c r="BK229" i="2"/>
  <c r="J229" i="2"/>
  <c r="BE229" i="2" s="1"/>
  <c r="BI223" i="2"/>
  <c r="BH223" i="2"/>
  <c r="BG223" i="2"/>
  <c r="BF223" i="2"/>
  <c r="T223" i="2"/>
  <c r="R223" i="2"/>
  <c r="P223" i="2"/>
  <c r="BK223" i="2"/>
  <c r="J223" i="2"/>
  <c r="BE223" i="2" s="1"/>
  <c r="BI218" i="2"/>
  <c r="BH218" i="2"/>
  <c r="BG218" i="2"/>
  <c r="BF218" i="2"/>
  <c r="T218" i="2"/>
  <c r="R218" i="2"/>
  <c r="P218" i="2"/>
  <c r="BK218" i="2"/>
  <c r="J218" i="2"/>
  <c r="BE218" i="2"/>
  <c r="BI211" i="2"/>
  <c r="BH211" i="2"/>
  <c r="BG211" i="2"/>
  <c r="BF211" i="2"/>
  <c r="T211" i="2"/>
  <c r="R211" i="2"/>
  <c r="P211" i="2"/>
  <c r="BK211" i="2"/>
  <c r="J211" i="2"/>
  <c r="BE211" i="2"/>
  <c r="BI209" i="2"/>
  <c r="BH209" i="2"/>
  <c r="BG209" i="2"/>
  <c r="BF209" i="2"/>
  <c r="T209" i="2"/>
  <c r="R209" i="2"/>
  <c r="P209" i="2"/>
  <c r="BK209" i="2"/>
  <c r="J209" i="2"/>
  <c r="BE209" i="2" s="1"/>
  <c r="BI202" i="2"/>
  <c r="BH202" i="2"/>
  <c r="BG202" i="2"/>
  <c r="BF202" i="2"/>
  <c r="T202" i="2"/>
  <c r="R202" i="2"/>
  <c r="P202" i="2"/>
  <c r="BK202" i="2"/>
  <c r="J202" i="2"/>
  <c r="BE202" i="2" s="1"/>
  <c r="BI198" i="2"/>
  <c r="BH198" i="2"/>
  <c r="BG198" i="2"/>
  <c r="BF198" i="2"/>
  <c r="T198" i="2"/>
  <c r="R198" i="2"/>
  <c r="P198" i="2"/>
  <c r="BK198" i="2"/>
  <c r="J198" i="2"/>
  <c r="BE198" i="2"/>
  <c r="BI197" i="2"/>
  <c r="BH197" i="2"/>
  <c r="BG197" i="2"/>
  <c r="BF197" i="2"/>
  <c r="T197" i="2"/>
  <c r="R197" i="2"/>
  <c r="P197" i="2"/>
  <c r="BK197" i="2"/>
  <c r="J197" i="2"/>
  <c r="BE197" i="2"/>
  <c r="BI196" i="2"/>
  <c r="BH196" i="2"/>
  <c r="BG196" i="2"/>
  <c r="BF196" i="2"/>
  <c r="T196" i="2"/>
  <c r="R196" i="2"/>
  <c r="P196" i="2"/>
  <c r="BK196" i="2"/>
  <c r="J196" i="2"/>
  <c r="BE196" i="2" s="1"/>
  <c r="BI195" i="2"/>
  <c r="BH195" i="2"/>
  <c r="BG195" i="2"/>
  <c r="BF195" i="2"/>
  <c r="T195" i="2"/>
  <c r="R195" i="2"/>
  <c r="P195" i="2"/>
  <c r="BK195" i="2"/>
  <c r="J195" i="2"/>
  <c r="BE195" i="2" s="1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 s="1"/>
  <c r="BI191" i="2"/>
  <c r="BH191" i="2"/>
  <c r="BG191" i="2"/>
  <c r="BF191" i="2"/>
  <c r="T191" i="2"/>
  <c r="R191" i="2"/>
  <c r="P191" i="2"/>
  <c r="BK191" i="2"/>
  <c r="J191" i="2"/>
  <c r="BE191" i="2" s="1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T187" i="2"/>
  <c r="R187" i="2"/>
  <c r="P187" i="2"/>
  <c r="BK187" i="2"/>
  <c r="J187" i="2"/>
  <c r="BE187" i="2" s="1"/>
  <c r="BI180" i="2"/>
  <c r="BH180" i="2"/>
  <c r="BG180" i="2"/>
  <c r="BF180" i="2"/>
  <c r="T180" i="2"/>
  <c r="R180" i="2"/>
  <c r="P180" i="2"/>
  <c r="BK180" i="2"/>
  <c r="J180" i="2"/>
  <c r="BE180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 s="1"/>
  <c r="BI158" i="2"/>
  <c r="BH158" i="2"/>
  <c r="BG158" i="2"/>
  <c r="BF158" i="2"/>
  <c r="T158" i="2"/>
  <c r="R158" i="2"/>
  <c r="P158" i="2"/>
  <c r="BK158" i="2"/>
  <c r="J158" i="2"/>
  <c r="BE158" i="2" s="1"/>
  <c r="BI154" i="2"/>
  <c r="BH154" i="2"/>
  <c r="BG154" i="2"/>
  <c r="BF154" i="2"/>
  <c r="T154" i="2"/>
  <c r="R154" i="2"/>
  <c r="P154" i="2"/>
  <c r="BK154" i="2"/>
  <c r="J154" i="2"/>
  <c r="BE154" i="2"/>
  <c r="BI152" i="2"/>
  <c r="BH152" i="2"/>
  <c r="BG152" i="2"/>
  <c r="BF152" i="2"/>
  <c r="T152" i="2"/>
  <c r="R152" i="2"/>
  <c r="P152" i="2"/>
  <c r="BK152" i="2"/>
  <c r="J152" i="2"/>
  <c r="BE152" i="2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 s="1"/>
  <c r="BI143" i="2"/>
  <c r="BH143" i="2"/>
  <c r="BG143" i="2"/>
  <c r="BF143" i="2"/>
  <c r="T143" i="2"/>
  <c r="R143" i="2"/>
  <c r="P143" i="2"/>
  <c r="BK143" i="2"/>
  <c r="J143" i="2"/>
  <c r="BE143" i="2"/>
  <c r="BI141" i="2"/>
  <c r="BH141" i="2"/>
  <c r="BG141" i="2"/>
  <c r="BF141" i="2"/>
  <c r="T141" i="2"/>
  <c r="R141" i="2"/>
  <c r="P141" i="2"/>
  <c r="BK141" i="2"/>
  <c r="J141" i="2"/>
  <c r="BE141" i="2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 s="1"/>
  <c r="BI137" i="2"/>
  <c r="BH137" i="2"/>
  <c r="BG137" i="2"/>
  <c r="BF137" i="2"/>
  <c r="T137" i="2"/>
  <c r="T132" i="2" s="1"/>
  <c r="R137" i="2"/>
  <c r="P137" i="2"/>
  <c r="BK137" i="2"/>
  <c r="J137" i="2"/>
  <c r="BE137" i="2"/>
  <c r="BI136" i="2"/>
  <c r="BH136" i="2"/>
  <c r="BG136" i="2"/>
  <c r="F35" i="2" s="1"/>
  <c r="BB95" i="1" s="1"/>
  <c r="BB94" i="1" s="1"/>
  <c r="BF136" i="2"/>
  <c r="T136" i="2"/>
  <c r="R136" i="2"/>
  <c r="P136" i="2"/>
  <c r="BK136" i="2"/>
  <c r="J136" i="2"/>
  <c r="BE136" i="2"/>
  <c r="BI135" i="2"/>
  <c r="F37" i="2" s="1"/>
  <c r="BD95" i="1" s="1"/>
  <c r="BD94" i="1" s="1"/>
  <c r="W33" i="1" s="1"/>
  <c r="BH135" i="2"/>
  <c r="BG135" i="2"/>
  <c r="BF135" i="2"/>
  <c r="T135" i="2"/>
  <c r="R135" i="2"/>
  <c r="P135" i="2"/>
  <c r="BK135" i="2"/>
  <c r="BK132" i="2" s="1"/>
  <c r="J135" i="2"/>
  <c r="BE135" i="2" s="1"/>
  <c r="BI133" i="2"/>
  <c r="BH133" i="2"/>
  <c r="BG133" i="2"/>
  <c r="BF133" i="2"/>
  <c r="T133" i="2"/>
  <c r="R133" i="2"/>
  <c r="R132" i="2" s="1"/>
  <c r="P133" i="2"/>
  <c r="P132" i="2" s="1"/>
  <c r="BK133" i="2"/>
  <c r="J133" i="2"/>
  <c r="BE133" i="2"/>
  <c r="BI131" i="2"/>
  <c r="BH131" i="2"/>
  <c r="BG131" i="2"/>
  <c r="BF131" i="2"/>
  <c r="T131" i="2"/>
  <c r="R131" i="2"/>
  <c r="P131" i="2"/>
  <c r="P125" i="2" s="1"/>
  <c r="BK131" i="2"/>
  <c r="J131" i="2"/>
  <c r="BE131" i="2" s="1"/>
  <c r="BI127" i="2"/>
  <c r="BH127" i="2"/>
  <c r="F36" i="2" s="1"/>
  <c r="BC95" i="1" s="1"/>
  <c r="BC94" i="1" s="1"/>
  <c r="BG127" i="2"/>
  <c r="BF127" i="2"/>
  <c r="T127" i="2"/>
  <c r="T125" i="2" s="1"/>
  <c r="R127" i="2"/>
  <c r="P127" i="2"/>
  <c r="BK127" i="2"/>
  <c r="J127" i="2"/>
  <c r="BE127" i="2"/>
  <c r="BI126" i="2"/>
  <c r="BH126" i="2"/>
  <c r="BG126" i="2"/>
  <c r="BF126" i="2"/>
  <c r="F34" i="2" s="1"/>
  <c r="BA95" i="1" s="1"/>
  <c r="BA94" i="1" s="1"/>
  <c r="J34" i="2"/>
  <c r="AW95" i="1" s="1"/>
  <c r="T126" i="2"/>
  <c r="R126" i="2"/>
  <c r="R125" i="2" s="1"/>
  <c r="R124" i="2" s="1"/>
  <c r="R123" i="2" s="1"/>
  <c r="P126" i="2"/>
  <c r="BK126" i="2"/>
  <c r="BK125" i="2"/>
  <c r="J125" i="2" s="1"/>
  <c r="J98" i="2" s="1"/>
  <c r="J126" i="2"/>
  <c r="BE126" i="2"/>
  <c r="F117" i="2"/>
  <c r="E115" i="2"/>
  <c r="F89" i="2"/>
  <c r="E87" i="2"/>
  <c r="J24" i="2"/>
  <c r="E24" i="2"/>
  <c r="J92" i="2" s="1"/>
  <c r="J120" i="2"/>
  <c r="J23" i="2"/>
  <c r="J21" i="2"/>
  <c r="E21" i="2"/>
  <c r="J119" i="2"/>
  <c r="J91" i="2"/>
  <c r="J20" i="2"/>
  <c r="J18" i="2"/>
  <c r="E18" i="2"/>
  <c r="F120" i="2"/>
  <c r="F92" i="2"/>
  <c r="J17" i="2"/>
  <c r="J15" i="2"/>
  <c r="E15" i="2"/>
  <c r="F119" i="2" s="1"/>
  <c r="J14" i="2"/>
  <c r="J12" i="2"/>
  <c r="J89" i="2" s="1"/>
  <c r="J117" i="2"/>
  <c r="E7" i="2"/>
  <c r="E85" i="2" s="1"/>
  <c r="E113" i="2"/>
  <c r="AS94" i="1"/>
  <c r="L90" i="1"/>
  <c r="AM90" i="1"/>
  <c r="AM89" i="1"/>
  <c r="L89" i="1"/>
  <c r="AM87" i="1"/>
  <c r="L87" i="1"/>
  <c r="L85" i="1"/>
  <c r="L84" i="1"/>
  <c r="AY94" i="1" l="1"/>
  <c r="W32" i="1"/>
  <c r="AW94" i="1"/>
  <c r="AK30" i="1" s="1"/>
  <c r="W30" i="1"/>
  <c r="P124" i="2"/>
  <c r="P123" i="2" s="1"/>
  <c r="AU95" i="1" s="1"/>
  <c r="AU94" i="1" s="1"/>
  <c r="J33" i="2"/>
  <c r="AV95" i="1" s="1"/>
  <c r="AT95" i="1" s="1"/>
  <c r="F33" i="2"/>
  <c r="AZ95" i="1" s="1"/>
  <c r="AZ94" i="1" s="1"/>
  <c r="J33" i="3"/>
  <c r="AV96" i="1" s="1"/>
  <c r="AT96" i="1" s="1"/>
  <c r="F33" i="3"/>
  <c r="AZ96" i="1" s="1"/>
  <c r="T124" i="2"/>
  <c r="T123" i="2" s="1"/>
  <c r="W31" i="1"/>
  <c r="AX94" i="1"/>
  <c r="J132" i="2"/>
  <c r="J99" i="2" s="1"/>
  <c r="BK124" i="2"/>
  <c r="BK121" i="3"/>
  <c r="J122" i="3"/>
  <c r="J98" i="3" s="1"/>
  <c r="F92" i="3"/>
  <c r="F91" i="2"/>
  <c r="F91" i="3"/>
  <c r="AV94" i="1" l="1"/>
  <c r="W29" i="1"/>
  <c r="J121" i="3"/>
  <c r="J97" i="3" s="1"/>
  <c r="BK120" i="3"/>
  <c r="J120" i="3" s="1"/>
  <c r="BK123" i="2"/>
  <c r="J123" i="2" s="1"/>
  <c r="J124" i="2"/>
  <c r="J97" i="2" s="1"/>
  <c r="J30" i="3" l="1"/>
  <c r="J96" i="3"/>
  <c r="J30" i="2"/>
  <c r="J96" i="2"/>
  <c r="AK29" i="1"/>
  <c r="AT94" i="1"/>
  <c r="J39" i="2" l="1"/>
  <c r="AG95" i="1"/>
  <c r="AG96" i="1"/>
  <c r="AN96" i="1" s="1"/>
  <c r="J39" i="3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<sst xmlns="http://schemas.openxmlformats.org/spreadsheetml/2006/main" count="2415" uniqueCount="489">
  <si>
    <t>Export Komplet</t>
  </si>
  <si>
    <t/>
  </si>
  <si>
    <t>2.0</t>
  </si>
  <si>
    <t>False</t>
  </si>
  <si>
    <t>{307846a5-2a3a-462a-be88-f935b93bcc03}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</si>
  <si>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</si>
  <si>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</si>
  <si>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</si>
  <si>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</si>
  <si>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</si>
  <si>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</si>
  <si>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</si>
  <si>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</si>
  <si>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</si>
  <si>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Knesl0081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</si>
  <si>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</si>
  <si>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</si>
  <si>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Parkovací dům Havlíčkova 1, Kroměříž</t>
  </si>
  <si>
    <t>KSO:</t>
  </si>
  <si>
    <t>CC-CZ:</t>
  </si>
  <si>
    <t>Místo:</t>
  </si>
  <si>
    <t xml:space="preserve"> </t>
  </si>
  <si>
    <t>Datum:</t>
  </si>
  <si>
    <t>19. 9. 2019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</si>
  <si>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</si>
  <si>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</si>
  <si>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</si>
  <si>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</si>
  <si>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</si>
  <si>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</si>
  <si>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</si>
  <si>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</si>
  <si>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</si>
  <si>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</si>
  <si>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</si>
  <si>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</si>
  <si>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</si>
  <si>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</si>
  <si>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</si>
  <si>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</si>
  <si>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</si>
  <si>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</si>
  <si>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</si>
  <si>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</si>
  <si>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</si>
  <si>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</si>
  <si>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</si>
  <si>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</si>
  <si>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</si>
  <si>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</si>
  <si>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</si>
  <si>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</si>
  <si>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</si>
  <si>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</si>
  <si>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</si>
  <si>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</si>
  <si>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</si>
  <si>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</si>
  <si>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</si>
  <si>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</si>
  <si>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</si>
  <si>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</si>
  <si>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</si>
  <si>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</si>
  <si>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</si>
  <si>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</si>
  <si>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</si>
  <si>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</si>
  <si>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</si>
  <si>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</si>
  <si>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</si>
  <si>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</si>
  <si>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</si>
  <si>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</si>
  <si>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</si>
  <si>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</si>
  <si>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</si>
  <si>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</si>
  <si>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501.1</t>
  </si>
  <si>
    <t>SO501.1 - Příprava území</t>
  </si>
  <si>
    <t>STA</t>
  </si>
  <si>
    <t>1</t>
  </si>
  <si>
    <t>{32d9f1da-44cc-4206-8e7e-5de91da70df6}</t>
  </si>
  <si>
    <t>2</t>
  </si>
  <si>
    <t>90</t>
  </si>
  <si>
    <t>VRN</t>
  </si>
  <si>
    <t>{57e425aa-e063-4b85-af7e-3e4b3b355d82}</t>
  </si>
  <si>
    <t>KRYCÍ LIST SOUPISU PRACÍ</t>
  </si>
  <si>
    <t>Objekt:</t>
  </si>
  <si>
    <t>501.1 - SO501.1 -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</si>
  <si>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</si>
  <si>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</si>
  <si>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</si>
  <si>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</si>
  <si>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</si>
  <si>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</si>
  <si>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00 - Průzkumné a projekční práce</t>
  </si>
  <si>
    <t xml:space="preserve">    1 - Zemní práce</t>
  </si>
  <si>
    <t xml:space="preserve">    1.1 - Výměna podloží</t>
  </si>
  <si>
    <t xml:space="preserve">    1.2 - Stabilizace podloží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</si>
  <si>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</si>
  <si>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</si>
  <si>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</si>
  <si>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</si>
  <si>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</si>
  <si>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</si>
  <si>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</si>
  <si>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</si>
  <si>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</si>
  <si>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</si>
  <si>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</si>
  <si>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</si>
  <si>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</si>
  <si>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</si>
  <si>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</si>
  <si>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</si>
  <si>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</si>
  <si>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</si>
  <si>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00</t>
  </si>
  <si>
    <t>Průzkumné a projekční práce</t>
  </si>
  <si>
    <t>K</t>
  </si>
  <si>
    <t>1001-01</t>
  </si>
  <si>
    <t>Monitoring podzemní vody v domovní studni na parcele č.74/10, sledování parametrů C10-C40</t>
  </si>
  <si>
    <t>Kč</t>
  </si>
  <si>
    <t>4</t>
  </si>
  <si>
    <t>1235333183</t>
  </si>
  <si>
    <t>1001-02</t>
  </si>
  <si>
    <t>Provedení doplňujícího průzkumu znečištění zeminy ropnými uhlovodíky pod dnem jímky LTO a kanálem LTO po jejich odstranění, odebrnání vzorků pro laboratorní stanovení RU C10-C40 v akredit. laboratoři</t>
  </si>
  <si>
    <t>kus</t>
  </si>
  <si>
    <t>823768062</t>
  </si>
  <si>
    <t>VV</t>
  </si>
  <si>
    <t>"vzorek zeminy z potrub.kanálu" 8</t>
  </si>
  <si>
    <t>"vzorek zeminy z podloží skladu LTO" 6</t>
  </si>
  <si>
    <t>Součet</t>
  </si>
  <si>
    <t>3</t>
  </si>
  <si>
    <t>1001-03</t>
  </si>
  <si>
    <t>Sonda pro upřesnění geologických podmínek</t>
  </si>
  <si>
    <t>-113428017</t>
  </si>
  <si>
    <t>Zemní práce</t>
  </si>
  <si>
    <t>111201101</t>
  </si>
  <si>
    <t>Odstranění křovin a stromů s odstraněním kořenů  průměru kmene do 100 mm do sklonu terénu 1 : 5, při celkové ploše do 1 000 m2</t>
  </si>
  <si>
    <t>m2</t>
  </si>
  <si>
    <t>CS ÚRS 2019 02</t>
  </si>
  <si>
    <t>-946338063</t>
  </si>
  <si>
    <t>10*8+4*4+24*5</t>
  </si>
  <si>
    <t>5</t>
  </si>
  <si>
    <t>111201401</t>
  </si>
  <si>
    <t>Spálení odstraněných křovin a stromů na hromadách  průměru kmene do 100 mm pro jakoukoliv plochu</t>
  </si>
  <si>
    <t>2140998845</t>
  </si>
  <si>
    <t>6</t>
  </si>
  <si>
    <t>112101101</t>
  </si>
  <si>
    <t>Odstranění stromů s odřezáním kmene a s odvětvením listnatých, průměru kmene přes 100 do 300 mm</t>
  </si>
  <si>
    <t>914741242</t>
  </si>
  <si>
    <t>7</t>
  </si>
  <si>
    <t>112101121</t>
  </si>
  <si>
    <t>Odstranění stromů s odřezáním kmene a s odvětvením jehličnatých bez odkornění, průměru kmene přes 100 do 300 mm</t>
  </si>
  <si>
    <t>454171367</t>
  </si>
  <si>
    <t>8</t>
  </si>
  <si>
    <t>112201101</t>
  </si>
  <si>
    <t>Odstranění pařezů  s jejich vykopáním, vytrháním nebo odstřelením, s přesekáním kořenů průměru přes 100 do 300 mm</t>
  </si>
  <si>
    <t>-1956698501</t>
  </si>
  <si>
    <t>9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</si>
  <si>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</si>
  <si>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</si>
  <si>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-1686986861</t>
  </si>
  <si>
    <t>41,415*3+65,847*2,6+5*4+6*10*3,14/4</t>
  </si>
  <si>
    <t>10</t>
  </si>
  <si>
    <t>113106161</t>
  </si>
  <si>
    <t>Rozebrání dlažeb a dílců vozovek a ploch s přemístěním hmot na skládku na vzdálenost do 3 m nebo s naložením na dopravní prostředek, s jakoukoliv výplní spár ručně z drobných kostek nebo odseků s ložem z kameniva</t>
  </si>
  <si>
    <t>-1704530741</t>
  </si>
  <si>
    <t>60,9*0,8</t>
  </si>
  <si>
    <t>11</t>
  </si>
  <si>
    <t>113106241</t>
  </si>
  <si>
    <t>Rozebrání dlažeb a dílců vozovek a ploch s přemístěním hmot na skládku na vzdálenost do 3 m nebo s naložením na dopravní prostředek, s jakoukoliv výplní spár strojně plochy jednotlivě přes 200 m2 ze silničních dílců jakýchkoliv rozměrů, s ložem z kameniva nebo živice se spárami zalitými živicí</t>
  </si>
  <si>
    <t>885175927</t>
  </si>
  <si>
    <t>"zatravňovací tvárnice"</t>
  </si>
  <si>
    <t>(40,13+42,2)/2*(23,52+23,4)/2+6,65*(26,2+26,795)/2-11*7,2</t>
  </si>
  <si>
    <t>-(2,8*5+2*6+(29+26,6)/2*5,5+10,6*4,8/2+(11,6+10,4)/2*10,6)</t>
  </si>
  <si>
    <t>12</t>
  </si>
  <si>
    <t>113107131</t>
  </si>
  <si>
    <t>Odstranění podkladů nebo krytů ručně s přemístěním hmot na skládku na vzdálenost do 3 m nebo s naložením na dopravní prostředek z betonu prostého, o tl. vrstvy přes 100 do 150 mm</t>
  </si>
  <si>
    <t>1511812740</t>
  </si>
  <si>
    <t>13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</si>
  <si>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</si>
  <si>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</si>
  <si>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-1514912123</t>
  </si>
  <si>
    <t xml:space="preserve">"pod komunikacemi" </t>
  </si>
  <si>
    <t>362,547+48,72+320,94+741,799</t>
  </si>
  <si>
    <t>14</t>
  </si>
  <si>
    <t>113107231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</si>
  <si>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</si>
  <si>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1287884555</t>
  </si>
  <si>
    <t>2,8*5+2*6+(29+26,6)/2*5,5+10,6*4,8/2+(11,6+10,4)/2*10,6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</si>
  <si>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</si>
  <si>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</si>
  <si>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-1167605148</t>
  </si>
  <si>
    <t>3,6*6+(11,8+16,4)/2*4,6+11,2*11+(18,4+21)/2*19,426-9,4*10,6*3,14/4</t>
  </si>
  <si>
    <t>18,705*(1,467+8,46)+4,265*8,46+735,901+46</t>
  </si>
  <si>
    <t>16</t>
  </si>
  <si>
    <t>115101201</t>
  </si>
  <si>
    <t>Čerpání vody na dopravní výšku do 10 m s uvažovaným průměrným přítokem do 500 l/min</t>
  </si>
  <si>
    <t>hod</t>
  </si>
  <si>
    <t>-1989062410</t>
  </si>
  <si>
    <t>"z jímek" 24*3</t>
  </si>
  <si>
    <t>17</t>
  </si>
  <si>
    <t>115101301</t>
  </si>
  <si>
    <t>Pohotovost záložní čerpací soupravy pro dopravní výšku do 10 m s uvažovaným průměrným přítokem do 500 l/min</t>
  </si>
  <si>
    <t>den</t>
  </si>
  <si>
    <t>10636040</t>
  </si>
  <si>
    <t>18</t>
  </si>
  <si>
    <t>122201104</t>
  </si>
  <si>
    <t>Odkopávky a prokopávky nezapažené  s přehozením výkopku na vzdálenost do 3 m nebo s naložením na dopravní prostředek v hornině tř. 3 přes 5 000 m3</t>
  </si>
  <si>
    <t>m3</t>
  </si>
  <si>
    <t>-1105499247</t>
  </si>
  <si>
    <t>"hloubka výkopu je aritmetický průměr"</t>
  </si>
  <si>
    <t>"na úroveň 202.3"</t>
  </si>
  <si>
    <t>((40,13+42,2)/2*(23,52+23,4)/2+6,65*(26,2+26,795)/2)*0,252</t>
  </si>
  <si>
    <t>"na úroveň 202.4"</t>
  </si>
  <si>
    <t>18,047*(3,8+1,5)/2*2+18,047*16,685*1,733</t>
  </si>
  <si>
    <t>19,426*(20,9+22,4)/2*1,833</t>
  </si>
  <si>
    <t>6,84*2*1,833/2</t>
  </si>
  <si>
    <t>"na úroveň 202.0"</t>
  </si>
  <si>
    <t>((63,045+63,6)/2*(16,48+17)/2-8,46*4,265)*0,49</t>
  </si>
  <si>
    <t>70,61*1,1*1,1/2</t>
  </si>
  <si>
    <t>"na úroveň 200.9"</t>
  </si>
  <si>
    <t>(6,265*8,46+60,9*(19,205+19,2)/2)*1,52</t>
  </si>
  <si>
    <t>60,9*0,74/2*1,52/2</t>
  </si>
  <si>
    <t>19,205*(1,6+1)/2*1,5/2</t>
  </si>
  <si>
    <t>"odečet kubatury komunikací"</t>
  </si>
  <si>
    <t>-(21*0,15+2577,269*0,2+320,94*0,15+1471*0,1+741,799*0,15+(362,547+48,72)*0,08)</t>
  </si>
  <si>
    <t>"pod komunikace" 1814*1</t>
  </si>
  <si>
    <t>19</t>
  </si>
  <si>
    <t>131201102</t>
  </si>
  <si>
    <t>Hloubení nezapažených jam a zářezů s urovnáním dna do předepsaného profilu a spádu v hornině tř. 3 přes 100 do 1 000 m3</t>
  </si>
  <si>
    <t>1564713300</t>
  </si>
  <si>
    <t>"kolem LTO"</t>
  </si>
  <si>
    <t>(8,4*13,3+11,4*16,3)/2*3-6,4*11,3*2,3-(5,5+11,5)*2*0,5*0,6-11,3*6,4*0,2</t>
  </si>
  <si>
    <t>"prostor stáčení" 50</t>
  </si>
  <si>
    <t>"garáže+PHM" (18,4*2+2,7+8,6*5)*(1,4-0,5)*0,8</t>
  </si>
  <si>
    <t>"kanál LTO" 84,115*(3,6*1,4-1,6*0,9)+5,2*5,4*1,4-3,2*3,4*0,9</t>
  </si>
  <si>
    <t>20</t>
  </si>
  <si>
    <t>162301401</t>
  </si>
  <si>
    <t>Vodorovné přemístění větví, kmenů nebo pařezů  s naložením, složením a dopravou do 5000 m větví stromů listnatých, průměru kmene přes 100 do 300 mm</t>
  </si>
  <si>
    <t>-1204307123</t>
  </si>
  <si>
    <t>162301405</t>
  </si>
  <si>
    <t>Vodorovné přemístění větví, kmenů nebo pařezů  s naložením, složením a dopravou do 5000 m větví stromů jehličnatých, průměru kmene přes 100 do 300 mm</t>
  </si>
  <si>
    <t>-1697058278</t>
  </si>
  <si>
    <t>22</t>
  </si>
  <si>
    <t>162301411</t>
  </si>
  <si>
    <t>Vodorovné přemístění větví, kmenů nebo pařezů  s naložením, složením a dopravou do 5000 m kmenů stromů listnatých, průměru přes 100 do 300 mm</t>
  </si>
  <si>
    <t>535009678</t>
  </si>
  <si>
    <t>23</t>
  </si>
  <si>
    <t>162301415</t>
  </si>
  <si>
    <t>Vodorovné přemístění větví, kmenů nebo pařezů  s naložením, složením a dopravou do 5000 m kmenů stromů jehličnatých, průměru přes 100 do 300 mm</t>
  </si>
  <si>
    <t>1592676379</t>
  </si>
  <si>
    <t>24</t>
  </si>
  <si>
    <t>162301421</t>
  </si>
  <si>
    <t>Vodorovné přemístění větví, kmenů nebo pařezů  s naložením, složením a dopravou do 5000 m pařezů kmenů, průměru přes 100 do 300 mm</t>
  </si>
  <si>
    <t>210835809</t>
  </si>
  <si>
    <t>25</t>
  </si>
  <si>
    <t>162301901</t>
  </si>
  <si>
    <t>Vodorovné přemístění větví, kmenů nebo pařezů  s naložením, složením a dopravou Příplatek k cenám za každých dalších i započatých 5000 m přes 5000 m větví stromů listnatých, průměru kmene přes 100 do 300 mm</t>
  </si>
  <si>
    <t>-954642644</t>
  </si>
  <si>
    <t>26</t>
  </si>
  <si>
    <t>162301905</t>
  </si>
  <si>
    <t>Vodorovné přemístění větví, kmenů nebo pařezů  s naložením, složením a dopravou Příplatek k cenám za každých dalších i započatých 5000 m přes 5000 m větví stromů jehličnatých, o průměru kmene přes 100 do 300 mm</t>
  </si>
  <si>
    <t>84506312</t>
  </si>
  <si>
    <t>27</t>
  </si>
  <si>
    <t>162301911</t>
  </si>
  <si>
    <t>Vodorovné přemístění větví, kmenů nebo pařezů  s naložením, složením a dopravou Příplatek k cenám za každých dalších i započatých 5000 m přes 5000 m kmenů stromů listnatých, o průměru přes 100 do 300 mm</t>
  </si>
  <si>
    <t>184355444</t>
  </si>
  <si>
    <t>28</t>
  </si>
  <si>
    <t>162301915</t>
  </si>
  <si>
    <t>Vodorovné přemístění větví, kmenů nebo pařezů  s naložením, složením a dopravou Příplatek k cenám za každých dalších i započatých 5000 m přes 5000 m kmenů stromů jehličnatých, průměru přes 100 do 300 mm</t>
  </si>
  <si>
    <t>2091301504</t>
  </si>
  <si>
    <t>29</t>
  </si>
  <si>
    <t>162301921</t>
  </si>
  <si>
    <t>Vodorovné přemístění větví, kmenů nebo pařezů  s naložením, složením a dopravou Příplatek k cenám za každých dalších i započatých 5000 m přes 5000 m pařezů kmenů, průměru přes 100 do 300 mm</t>
  </si>
  <si>
    <t>1301722513</t>
  </si>
  <si>
    <t>30</t>
  </si>
  <si>
    <t>16230200R</t>
  </si>
  <si>
    <t>Poplatek za uločení stromů na skládku</t>
  </si>
  <si>
    <t>1137250023</t>
  </si>
  <si>
    <t>31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</si>
  <si>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</si>
  <si>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</si>
  <si>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-1629471457</t>
  </si>
  <si>
    <t xml:space="preserve">"výkopek" 5083,079+697,044 </t>
  </si>
  <si>
    <t>"dovoz pro zásypy" 1961,512</t>
  </si>
  <si>
    <t>32</t>
  </si>
  <si>
    <t>162701109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</si>
  <si>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</si>
  <si>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-965640672</t>
  </si>
  <si>
    <t>"kontaminovaná zemina-odvoz celkem do 30-ti km"</t>
  </si>
  <si>
    <t>"zemina z LTO" 255*20</t>
  </si>
  <si>
    <t>"zemina z prostoru stáčení" 50*20</t>
  </si>
  <si>
    <t>"garáže+PHM" 59,4*20</t>
  </si>
  <si>
    <t>"kanál LTO" 150*20</t>
  </si>
  <si>
    <t>33</t>
  </si>
  <si>
    <t>167101102</t>
  </si>
  <si>
    <t>Nakládání, skládání a překládání neulehlého výkopku nebo sypaniny  nakládání, množství přes 100 m3, z hornin tř. 1 až 4</t>
  </si>
  <si>
    <t>-1436792182</t>
  </si>
  <si>
    <t>"pro zásypy v rámci přípravy území" 1277,73</t>
  </si>
  <si>
    <t>34</t>
  </si>
  <si>
    <t>171201201</t>
  </si>
  <si>
    <t>Uložení sypaniny  na skládky</t>
  </si>
  <si>
    <t>-1624182779</t>
  </si>
  <si>
    <t>"na meziskládku pro budoucí zásypy"</t>
  </si>
  <si>
    <t>"pro garáž.dům" 331,802</t>
  </si>
  <si>
    <t>"pro zázemí" 287,805</t>
  </si>
  <si>
    <t>"pro infocentrum" 64,175</t>
  </si>
  <si>
    <t>"zásypy v rámci přípravy území" 1277,73</t>
  </si>
  <si>
    <t>35</t>
  </si>
  <si>
    <t>171201211</t>
  </si>
  <si>
    <t>Poplatek za uložení stavebního odpadu na skládce (skládkovné) zeminy a kameniva zatříděného do Katalogu odpadů pod kódem 170 504</t>
  </si>
  <si>
    <t>t</t>
  </si>
  <si>
    <t>372853136</t>
  </si>
  <si>
    <t>"výkopek" (5083,079+697,044)*1,8</t>
  </si>
  <si>
    <t>"odečet zeminy pro zásypy" -1961,512*1,8</t>
  </si>
  <si>
    <t>"odečet kontaminované zeminy" -925,920</t>
  </si>
  <si>
    <t>36</t>
  </si>
  <si>
    <t>17120121R</t>
  </si>
  <si>
    <t>Uložení kontaminované zeminy na skládku vč. poplatku</t>
  </si>
  <si>
    <t>-1759071133</t>
  </si>
  <si>
    <t>"zemina z LTO" 255*1,8</t>
  </si>
  <si>
    <t>"zemina z prostoru stáčení" 50*1,8</t>
  </si>
  <si>
    <t>"garáže+PHM" 59,4*1,8</t>
  </si>
  <si>
    <t>"kanál LTO" 150*1,8</t>
  </si>
  <si>
    <t>37</t>
  </si>
  <si>
    <t>17120122R</t>
  </si>
  <si>
    <t>Ekologická likvidace kontaminované vody vč. odvozu</t>
  </si>
  <si>
    <t>-1305659394</t>
  </si>
  <si>
    <t>38</t>
  </si>
  <si>
    <t>174101101</t>
  </si>
  <si>
    <t>Zásyp sypaninou z jakékoliv horniny  s uložením výkopku ve vrstvách se zhutněním jam, šachet, rýh nebo kolem objektů v těchto vykopávkách</t>
  </si>
  <si>
    <t>1207707324</t>
  </si>
  <si>
    <t>"po základech terasy u zázemí" 225,768</t>
  </si>
  <si>
    <t>"po LTO" (8,4*13,3+11,4*16,3)/2*3</t>
  </si>
  <si>
    <t>"po základech garáže+PHM" (18,4*2+2,7+8,6*5)*1,4*0,8</t>
  </si>
  <si>
    <t>"kanál LTO" 84,115*3,6*1,4+5,2*5,4*1,4</t>
  </si>
  <si>
    <t>1.1</t>
  </si>
  <si>
    <t>Výměna podloží</t>
  </si>
  <si>
    <t>39</t>
  </si>
  <si>
    <t>680924703</t>
  </si>
  <si>
    <t>40</t>
  </si>
  <si>
    <t>70157524</t>
  </si>
  <si>
    <t>41</t>
  </si>
  <si>
    <t>1246130098</t>
  </si>
  <si>
    <t>"výkopek" 760*1,8</t>
  </si>
  <si>
    <t>42</t>
  </si>
  <si>
    <t>171101105</t>
  </si>
  <si>
    <t>Uložení sypaniny do násypů  s rozprostřením sypaniny ve vrstvách a s hrubým urovnáním zhutněných s uzavřením povrchu násypu z hornin soudržných s předepsanou mírou zhutnění v procentech výsledků zkoušek Proctor-Standard (dále jen PS) na 103 % PS</t>
  </si>
  <si>
    <t>1119069226</t>
  </si>
  <si>
    <t>43</t>
  </si>
  <si>
    <t>M</t>
  </si>
  <si>
    <t>10364103</t>
  </si>
  <si>
    <t>štěrkovitá zemina vhodná pro výměnu stávající zeminy vč. dopravy na staveniště</t>
  </si>
  <si>
    <t>1250108241</t>
  </si>
  <si>
    <t>1.2</t>
  </si>
  <si>
    <t>Stabilizace podloží</t>
  </si>
  <si>
    <t>44</t>
  </si>
  <si>
    <t>204052927</t>
  </si>
  <si>
    <t>900*0,4</t>
  </si>
  <si>
    <t>45</t>
  </si>
  <si>
    <t>119001201</t>
  </si>
  <si>
    <t>Úprava zemin vápnem nebo směsnými hydraulickými pojivy za účelem zlepšení mechanických vlastností a zpracovatelnosti u hrubých terénních úprav, násypů a zásypů</t>
  </si>
  <si>
    <t>925910461</t>
  </si>
  <si>
    <t>46</t>
  </si>
  <si>
    <t>58530170</t>
  </si>
  <si>
    <t>vápno nehašené CL 90-Q pro úpravu zemin standardní</t>
  </si>
  <si>
    <t>1424908014</t>
  </si>
  <si>
    <t>"4% vápna" 360*70,7/1000</t>
  </si>
  <si>
    <t>47</t>
  </si>
  <si>
    <t>162301101</t>
  </si>
  <si>
    <t>Vodorovné přemístění výkopku nebo sypaniny po suchu  na obvyklém dopravním prostředku, bez naložení výkopku, avšak se složením bez rozhrnutí z horniny tř. 1 až 4 na vzdálenost přes 50 do 500 m</t>
  </si>
  <si>
    <t>1423164012</t>
  </si>
  <si>
    <t>"na misto mísení" 360</t>
  </si>
  <si>
    <t>"pro násypy" 360</t>
  </si>
  <si>
    <t>48</t>
  </si>
  <si>
    <t>-1545076840</t>
  </si>
  <si>
    <t>49</t>
  </si>
  <si>
    <t>181951102</t>
  </si>
  <si>
    <t>Úprava pláně vyrovnáním výškových rozdílů  v hornině tř. 1 až 4 se zhutněním</t>
  </si>
  <si>
    <t>-1847124577</t>
  </si>
  <si>
    <t>Ostatní konstrukce a práce, bourání</t>
  </si>
  <si>
    <t>50</t>
  </si>
  <si>
    <t>961044111</t>
  </si>
  <si>
    <t>Bourání základů z betonu  prostého</t>
  </si>
  <si>
    <t>-278664327</t>
  </si>
  <si>
    <t>"terasa u zázemí" 9*(1,3*0,8+0,6*036)+(4,2*2+4,4*2+9)*0,6*1,4</t>
  </si>
  <si>
    <t>"anglický dvorek u zázemí" (0,7+5+0,7)*0,3*3</t>
  </si>
  <si>
    <t>"LTO" (5,5+11,5)*2*0,5*0,6</t>
  </si>
  <si>
    <t>"garáže+PHM" (18,4*2+2,7+8,6*5)*0,5*0,8</t>
  </si>
  <si>
    <t>51</t>
  </si>
  <si>
    <t>962031133</t>
  </si>
  <si>
    <t>Bourání příček z cihel, tvárnic nebo příčkovek  z cihel pálených, plných nebo dutých na maltu vápennou nebo vápenocementovou, tl. do 150 mm</t>
  </si>
  <si>
    <t>-1962185489</t>
  </si>
  <si>
    <t xml:space="preserve">"obezdívka izolace stávajícího objektu u zázemí" </t>
  </si>
  <si>
    <t>(6,1+12,9+13,8+2,81)*(3,6+0,3)</t>
  </si>
  <si>
    <t>52</t>
  </si>
  <si>
    <t>962052211</t>
  </si>
  <si>
    <t>Bourání zdiva železobetonového  nadzákladového, objemu přes 1 m3</t>
  </si>
  <si>
    <t>292040778</t>
  </si>
  <si>
    <t>"styk zázemí a stáv.skladu" (4*3-3,2*2)*0,45</t>
  </si>
  <si>
    <t>53</t>
  </si>
  <si>
    <t>963042819</t>
  </si>
  <si>
    <t>Bourání schodišťových stupňů betonových  zhotovených na místě</t>
  </si>
  <si>
    <t>m</t>
  </si>
  <si>
    <t>-1723946690</t>
  </si>
  <si>
    <t>"u zázemí" 2,5*3</t>
  </si>
  <si>
    <t>54</t>
  </si>
  <si>
    <t>965043341</t>
  </si>
  <si>
    <t>Bourání mazanin betonových s potěrem nebo teracem tl. do 100 mm, plochy přes 4 m2</t>
  </si>
  <si>
    <t>-562687831</t>
  </si>
  <si>
    <t>"stáv.terasa u zázemí" 9*10*(0,1+0,1)</t>
  </si>
  <si>
    <t>"LTO" 11,3*6,4*0,2</t>
  </si>
  <si>
    <t>"garáže+PHM" (15,4*9,2+3*9)*(0,1+0,1)</t>
  </si>
  <si>
    <t>55</t>
  </si>
  <si>
    <t>981011311</t>
  </si>
  <si>
    <t>Demolice budov  postupným rozebíráním z cihel, kamene, smíšeného nebo hrázděného zdiva, tvárnic na maltu vápennou nebo vápenocementovou s podílem konstrukcí do 10 %</t>
  </si>
  <si>
    <t>-1969048211</t>
  </si>
  <si>
    <t>"terasa u zázemí" 10*9*3,5</t>
  </si>
  <si>
    <t>56</t>
  </si>
  <si>
    <t>981011313</t>
  </si>
  <si>
    <t>Demolice budov  postupným rozebíráním z cihel, kamene, smíšeného nebo hrázděného zdiva, tvárnic na maltu vápennou nebo vápenocementovou s podílem konstrukcí přes 15 do 20 %</t>
  </si>
  <si>
    <t>1891758776</t>
  </si>
  <si>
    <t>"sklad PHM a garáže" 15,4*9,2*5,4+3*9*3,25</t>
  </si>
  <si>
    <t>57</t>
  </si>
  <si>
    <t>981013713</t>
  </si>
  <si>
    <t>Demolice budov  těžkými mechanizačními prostředky z monolitického nebo montovaného železobetonu včetně výplňového zdiva, s podílem konstrukcí přes 15 do 20 %</t>
  </si>
  <si>
    <t>2008229564</t>
  </si>
  <si>
    <t>"LTO" 6,4*11,3*(3,25+2,1)</t>
  </si>
  <si>
    <t>"kanál LTO" 84,115*1,6*0,9+3,2*3,4*0,9</t>
  </si>
  <si>
    <t>"manipulační šachty" 0,7*1*1,1</t>
  </si>
  <si>
    <t>"odlučovač olejů" 1,2*0,9*2</t>
  </si>
  <si>
    <t>58</t>
  </si>
  <si>
    <t>985131311</t>
  </si>
  <si>
    <t>Očištění ploch stěn, rubu kleneb a podlah ruční dočištění ocelovými kartáči</t>
  </si>
  <si>
    <t>1866090329</t>
  </si>
  <si>
    <t xml:space="preserve">"po obezdívce izolace stávajícího objektu u zázemí" </t>
  </si>
  <si>
    <t>59</t>
  </si>
  <si>
    <t>99000-001</t>
  </si>
  <si>
    <t>Uvolnění z patek, odstojení a vyzvednutí jeřábem ocel nádrže LTO dl.5,6m d2m, objem 16m3 a předání oprávněné osobě k přepravě a likvidaci</t>
  </si>
  <si>
    <t>1217755089</t>
  </si>
  <si>
    <t>997</t>
  </si>
  <si>
    <t>Přesun sutě</t>
  </si>
  <si>
    <t>60</t>
  </si>
  <si>
    <t>997006512</t>
  </si>
  <si>
    <t>Vodorovná doprava suti na skládku s naložením na dopravní prostředek a složením přes 100 m do 1 km</t>
  </si>
  <si>
    <t>575799975</t>
  </si>
  <si>
    <t>61</t>
  </si>
  <si>
    <t>997006519</t>
  </si>
  <si>
    <t>Vodorovná doprava suti na skládku s naložením na dopravní prostředek a složením Příplatek k ceně za každý další i započatý 1 km</t>
  </si>
  <si>
    <t>-784451209</t>
  </si>
  <si>
    <t>"směsný odpad" (2587,389-126)*9</t>
  </si>
  <si>
    <t>"kontaminovaný odpad" 126*29</t>
  </si>
  <si>
    <t>62</t>
  </si>
  <si>
    <t>997013831</t>
  </si>
  <si>
    <t>Poplatek za uložení stavebního odpadu na skládce (skládkovné) směsného stavebního a demoličního zatříděného do Katalogu odpadů pod kódem 170 904</t>
  </si>
  <si>
    <t>2110501743</t>
  </si>
  <si>
    <t>2587,389-126</t>
  </si>
  <si>
    <t>63</t>
  </si>
  <si>
    <t>99701384R</t>
  </si>
  <si>
    <t xml:space="preserve">Poplatek za uložení na skládce (skládkovné) nebezpečného odpadu </t>
  </si>
  <si>
    <t>1785850956</t>
  </si>
  <si>
    <t>"LTO" 126</t>
  </si>
  <si>
    <t>90 -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</si>
  <si>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</si>
  <si>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</si>
  <si>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</si>
  <si>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</si>
  <si>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</si>
  <si>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</si>
  <si>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</si>
  <si>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11100-001</t>
  </si>
  <si>
    <t>Vytýčení inženýrských sítí</t>
  </si>
  <si>
    <t>-61623787</t>
  </si>
  <si>
    <t>11100-002</t>
  </si>
  <si>
    <t xml:space="preserve">Geodetické vytýčení stavby </t>
  </si>
  <si>
    <t>-1545070527</t>
  </si>
  <si>
    <t>VRN3</t>
  </si>
  <si>
    <t>Zařízení staveniště</t>
  </si>
  <si>
    <t>11200-001</t>
  </si>
  <si>
    <t>1089475516</t>
  </si>
  <si>
    <t>VRN4</t>
  </si>
  <si>
    <t>Inženýrská činnost</t>
  </si>
  <si>
    <t>11300-001</t>
  </si>
  <si>
    <t>Náklady na technika BOZP na stavbě</t>
  </si>
  <si>
    <t>-821854990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</si>
</sst>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46" workbookViewId="0"/>
  </sheetViews>
  <sheetFormatPr defaultRowHeight="15"/>
  <cols>
    <col min="1" max="1" width="7.1640625" style="1" customWidth="1"/>
    <col min="2" max="2" width="1.5" style="1" customWidth="1"/>
    <col min="3" max="3" width="3.5" style="1" customWidth="1"/>
    <col min="4" max="33" width="2.33203125" style="1" customWidth="1"/>
    <col min="34" max="34" width="2.83203125" style="1" customWidth="1"/>
    <col min="35" max="35" width="27.1640625" style="1" customWidth="1"/>
    <col min="36" max="37" width="2.1640625" style="1" customWidth="1"/>
    <col min="38" max="38" width="7.1640625" style="1" customWidth="1"/>
    <col min="39" max="39" width="2.83203125" style="1" customWidth="1"/>
    <col min="40" max="40" width="11.5" style="1" customWidth="1"/>
    <col min="41" max="41" width="6.5" style="1" customWidth="1"/>
    <col min="42" max="42" width="3.5" style="1" customWidth="1"/>
    <col min="43" max="43" width="13.5" style="1" hidden="1" customWidth="1"/>
    <col min="44" max="44" width="11.6640625" style="1" customWidth="1"/>
    <col min="45" max="47" width="22.1640625" style="1" hidden="1" customWidth="1"/>
    <col min="48" max="49" width="18.5" style="1" hidden="1" customWidth="1"/>
    <col min="50" max="51" width="21.5" style="1" hidden="1" customWidth="1"/>
    <col min="52" max="52" width="18.5" style="1" hidden="1" customWidth="1"/>
    <col min="53" max="53" width="16.5" style="1" hidden="1" customWidth="1"/>
    <col min="54" max="54" width="21.5" style="1" hidden="1" customWidth="1"/>
    <col min="55" max="55" width="18.5" style="1" hidden="1" customWidth="1"/>
    <col min="56" max="56" width="16.5" style="1" hidden="1" customWidth="1"/>
    <col min="57" max="57" width="57" style="1" customWidth="1"/>
    <col min="71" max="91" width="9.16406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27" t="s">
        <v>5</v>
      </c>
      <c r="AS2" s="228"/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8" t="s">
        <v>14</v>
      </c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R5" s="20"/>
      <c r="BE5" s="218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39" t="s">
        <v>17</v>
      </c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R6" s="20"/>
      <c r="BE6" s="219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9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9"/>
      <c r="BS8" s="17" t="s">
        <v>6</v>
      </c>
    </row>
    <row r="9" spans="1:74" s="1" customFormat="1" ht="14.45" customHeight="1">
      <c r="B9" s="20"/>
      <c r="AR9" s="20"/>
      <c r="BE9" s="219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9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19"/>
      <c r="BS11" s="17" t="s">
        <v>6</v>
      </c>
    </row>
    <row r="12" spans="1:74" s="1" customFormat="1" ht="6.95" customHeight="1">
      <c r="B12" s="20"/>
      <c r="AR12" s="20"/>
      <c r="BE12" s="219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19"/>
      <c r="BS13" s="17" t="s">
        <v>6</v>
      </c>
    </row>
    <row r="14" spans="1:74" ht="12.75">
      <c r="B14" s="20"/>
      <c r="E14" s="240" t="s">
        <v>28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7" t="s">
        <v>26</v>
      </c>
      <c r="AN14" s="29" t="s">
        <v>28</v>
      </c>
      <c r="AR14" s="20"/>
      <c r="BE14" s="219"/>
      <c r="BS14" s="17" t="s">
        <v>6</v>
      </c>
    </row>
    <row r="15" spans="1:74" s="1" customFormat="1" ht="6.95" customHeight="1">
      <c r="B15" s="20"/>
      <c r="AR15" s="20"/>
      <c r="BE15" s="219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1</v>
      </c>
      <c r="AR16" s="20"/>
      <c r="BE16" s="219"/>
      <c r="BS16" s="17" t="s">
        <v>3</v>
      </c>
    </row>
    <row r="17" spans="1:71" s="1" customFormat="1" ht="18.399999999999999" customHeight="1">
      <c r="B17" s="20"/>
      <c r="E17" s="25" t="s">
        <v>21</v>
      </c>
      <c r="AK17" s="27" t="s">
        <v>26</v>
      </c>
      <c r="AN17" s="25" t="s">
        <v>1</v>
      </c>
      <c r="AR17" s="20"/>
      <c r="BE17" s="219"/>
      <c r="BS17" s="17" t="s">
        <v>30</v>
      </c>
    </row>
    <row r="18" spans="1:71" s="1" customFormat="1" ht="6.95" customHeight="1">
      <c r="B18" s="20"/>
      <c r="AR18" s="20"/>
      <c r="BE18" s="219"/>
      <c r="BS18" s="17" t="s">
        <v>6</v>
      </c>
    </row>
    <row r="19" spans="1:71" s="1" customFormat="1" ht="12" customHeight="1">
      <c r="B19" s="20"/>
      <c r="D19" s="27" t="s">
        <v>31</v>
      </c>
      <c r="AK19" s="27" t="s">
        <v>25</v>
      </c>
      <c r="AN19" s="25" t="s">
        <v>1</v>
      </c>
      <c r="AR19" s="20"/>
      <c r="BE19" s="219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19"/>
      <c r="BS20" s="17" t="s">
        <v>3</v>
      </c>
    </row>
    <row r="21" spans="1:71" s="1" customFormat="1" ht="6.95" customHeight="1">
      <c r="B21" s="20"/>
      <c r="AR21" s="20"/>
      <c r="BE21" s="219"/>
    </row>
    <row r="22" spans="1:71" s="1" customFormat="1" ht="12" customHeight="1">
      <c r="B22" s="20"/>
      <c r="D22" s="27" t="s">
        <v>32</v>
      </c>
      <c r="AR22" s="20"/>
      <c r="BE22" s="219"/>
    </row>
    <row r="23" spans="1:71" s="1" customFormat="1" ht="14.45" customHeight="1">
      <c r="B23" s="20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R23" s="20"/>
      <c r="BE23" s="219"/>
    </row>
    <row r="24" spans="1:71" s="1" customFormat="1" ht="6.95" customHeight="1">
      <c r="B24" s="20"/>
      <c r="AR24" s="20"/>
      <c r="BE24" s="219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9"/>
    </row>
    <row r="26" spans="1:71" s="2" customFormat="1" ht="25.9" customHeight="1">
      <c r="A26" s="32"/>
      <c r="B26" s="33"/>
      <c r="C26" s="32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1">
        <f>ROUND(AG94,2)</f>
        <v>0</v>
      </c>
      <c r="AL26" s="222"/>
      <c r="AM26" s="222"/>
      <c r="AN26" s="222"/>
      <c r="AO26" s="222"/>
      <c r="AP26" s="32"/>
      <c r="AQ26" s="32"/>
      <c r="AR26" s="33"/>
      <c r="BE26" s="219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9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3" t="s">
        <v>34</v>
      </c>
      <c r="M28" s="243"/>
      <c r="N28" s="243"/>
      <c r="O28" s="243"/>
      <c r="P28" s="243"/>
      <c r="Q28" s="32"/>
      <c r="R28" s="32"/>
      <c r="S28" s="32"/>
      <c r="T28" s="32"/>
      <c r="U28" s="32"/>
      <c r="V28" s="32"/>
      <c r="W28" s="243" t="s">
        <v>35</v>
      </c>
      <c r="X28" s="243"/>
      <c r="Y28" s="243"/>
      <c r="Z28" s="243"/>
      <c r="AA28" s="243"/>
      <c r="AB28" s="243"/>
      <c r="AC28" s="243"/>
      <c r="AD28" s="243"/>
      <c r="AE28" s="243"/>
      <c r="AF28" s="32"/>
      <c r="AG28" s="32"/>
      <c r="AH28" s="32"/>
      <c r="AI28" s="32"/>
      <c r="AJ28" s="32"/>
      <c r="AK28" s="243" t="s">
        <v>36</v>
      </c>
      <c r="AL28" s="243"/>
      <c r="AM28" s="243"/>
      <c r="AN28" s="243"/>
      <c r="AO28" s="243"/>
      <c r="AP28" s="32"/>
      <c r="AQ28" s="32"/>
      <c r="AR28" s="33"/>
      <c r="BE28" s="219"/>
    </row>
    <row r="29" spans="1:71" s="3" customFormat="1" ht="14.45" customHeight="1">
      <c r="B29" s="37"/>
      <c r="D29" s="27" t="s">
        <v>37</v>
      </c>
      <c r="F29" s="27" t="s">
        <v>38</v>
      </c>
      <c r="L29" s="244">
        <v>0.21</v>
      </c>
      <c r="M29" s="217"/>
      <c r="N29" s="217"/>
      <c r="O29" s="217"/>
      <c r="P29" s="217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K29" s="216">
        <f>ROUND(AV94, 2)</f>
        <v>0</v>
      </c>
      <c r="AL29" s="217"/>
      <c r="AM29" s="217"/>
      <c r="AN29" s="217"/>
      <c r="AO29" s="217"/>
      <c r="AR29" s="37"/>
      <c r="BE29" s="220"/>
    </row>
    <row r="30" spans="1:71" s="3" customFormat="1" ht="14.45" customHeight="1">
      <c r="B30" s="37"/>
      <c r="F30" s="27" t="s">
        <v>39</v>
      </c>
      <c r="L30" s="244">
        <v>0.15</v>
      </c>
      <c r="M30" s="217"/>
      <c r="N30" s="217"/>
      <c r="O30" s="217"/>
      <c r="P30" s="217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K30" s="216">
        <f>ROUND(AW94, 2)</f>
        <v>0</v>
      </c>
      <c r="AL30" s="217"/>
      <c r="AM30" s="217"/>
      <c r="AN30" s="217"/>
      <c r="AO30" s="217"/>
      <c r="AR30" s="37"/>
      <c r="BE30" s="220"/>
    </row>
    <row r="31" spans="1:71" s="3" customFormat="1" ht="14.45" hidden="1" customHeight="1">
      <c r="B31" s="37"/>
      <c r="F31" s="27" t="s">
        <v>40</v>
      </c>
      <c r="L31" s="244">
        <v>0.21</v>
      </c>
      <c r="M31" s="217"/>
      <c r="N31" s="217"/>
      <c r="O31" s="217"/>
      <c r="P31" s="217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K31" s="216">
        <v>0</v>
      </c>
      <c r="AL31" s="217"/>
      <c r="AM31" s="217"/>
      <c r="AN31" s="217"/>
      <c r="AO31" s="217"/>
      <c r="AR31" s="37"/>
      <c r="BE31" s="220"/>
    </row>
    <row r="32" spans="1:71" s="3" customFormat="1" ht="14.45" hidden="1" customHeight="1">
      <c r="B32" s="37"/>
      <c r="F32" s="27" t="s">
        <v>41</v>
      </c>
      <c r="L32" s="244">
        <v>0.15</v>
      </c>
      <c r="M32" s="217"/>
      <c r="N32" s="217"/>
      <c r="O32" s="217"/>
      <c r="P32" s="217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K32" s="216">
        <v>0</v>
      </c>
      <c r="AL32" s="217"/>
      <c r="AM32" s="217"/>
      <c r="AN32" s="217"/>
      <c r="AO32" s="217"/>
      <c r="AR32" s="37"/>
      <c r="BE32" s="220"/>
    </row>
    <row r="33" spans="1:57" s="3" customFormat="1" ht="14.45" hidden="1" customHeight="1">
      <c r="B33" s="37"/>
      <c r="F33" s="27" t="s">
        <v>42</v>
      </c>
      <c r="L33" s="244">
        <v>0</v>
      </c>
      <c r="M33" s="217"/>
      <c r="N33" s="217"/>
      <c r="O33" s="217"/>
      <c r="P33" s="217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K33" s="216">
        <v>0</v>
      </c>
      <c r="AL33" s="217"/>
      <c r="AM33" s="217"/>
      <c r="AN33" s="217"/>
      <c r="AO33" s="217"/>
      <c r="AR33" s="37"/>
      <c r="BE33" s="220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9"/>
    </row>
    <row r="35" spans="1:57" s="2" customFormat="1" ht="25.9" customHeight="1">
      <c r="A35" s="32"/>
      <c r="B35" s="33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23" t="s">
        <v>45</v>
      </c>
      <c r="Y35" s="224"/>
      <c r="Z35" s="224"/>
      <c r="AA35" s="224"/>
      <c r="AB35" s="224"/>
      <c r="AC35" s="40"/>
      <c r="AD35" s="40"/>
      <c r="AE35" s="40"/>
      <c r="AF35" s="40"/>
      <c r="AG35" s="40"/>
      <c r="AH35" s="40"/>
      <c r="AI35" s="40"/>
      <c r="AJ35" s="40"/>
      <c r="AK35" s="225">
        <f>SUM(AK26:AK33)</f>
        <v>0</v>
      </c>
      <c r="AL35" s="224"/>
      <c r="AM35" s="224"/>
      <c r="AN35" s="224"/>
      <c r="AO35" s="226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2"/>
      <c r="B60" s="33"/>
      <c r="C60" s="32"/>
      <c r="D60" s="45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48</v>
      </c>
      <c r="AI60" s="35"/>
      <c r="AJ60" s="35"/>
      <c r="AK60" s="35"/>
      <c r="AL60" s="35"/>
      <c r="AM60" s="45" t="s">
        <v>49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2"/>
      <c r="B64" s="33"/>
      <c r="C64" s="32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2"/>
      <c r="B75" s="33"/>
      <c r="C75" s="32"/>
      <c r="D75" s="45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48</v>
      </c>
      <c r="AI75" s="35"/>
      <c r="AJ75" s="35"/>
      <c r="AK75" s="35"/>
      <c r="AL75" s="35"/>
      <c r="AM75" s="45" t="s">
        <v>49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Knesl0081</v>
      </c>
      <c r="AR84" s="51"/>
    </row>
    <row r="85" spans="1:91" s="5" customFormat="1" ht="36.950000000000003" customHeight="1">
      <c r="B85" s="52"/>
      <c r="C85" s="53" t="s">
        <v>16</v>
      </c>
      <c r="L85" s="235" t="str">
        <f>K6</f>
        <v>Parkovací dům Havlíčkova 1, Kroměříž</v>
      </c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236"/>
      <c r="X85" s="236"/>
      <c r="Y85" s="236"/>
      <c r="Z85" s="236"/>
      <c r="AA85" s="236"/>
      <c r="AB85" s="236"/>
      <c r="AC85" s="236"/>
      <c r="AD85" s="236"/>
      <c r="AE85" s="236"/>
      <c r="AF85" s="236"/>
      <c r="AG85" s="236"/>
      <c r="AH85" s="236"/>
      <c r="AI85" s="236"/>
      <c r="AJ85" s="236"/>
      <c r="AK85" s="236"/>
      <c r="AL85" s="236"/>
      <c r="AM85" s="236"/>
      <c r="AN85" s="236"/>
      <c r="AO85" s="236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37" t="str">
        <f>IF(AN8= "","",AN8)</f>
        <v>19. 9. 2019</v>
      </c>
      <c r="AN87" s="237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6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33" t="str">
        <f>IF(E17="","",E17)</f>
        <v xml:space="preserve"> </v>
      </c>
      <c r="AN89" s="234"/>
      <c r="AO89" s="234"/>
      <c r="AP89" s="234"/>
      <c r="AQ89" s="32"/>
      <c r="AR89" s="33"/>
      <c r="AS89" s="229" t="s">
        <v>53</v>
      </c>
      <c r="AT89" s="23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6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33" t="str">
        <f>IF(E20="","",E20)</f>
        <v xml:space="preserve"> </v>
      </c>
      <c r="AN90" s="234"/>
      <c r="AO90" s="234"/>
      <c r="AP90" s="234"/>
      <c r="AQ90" s="32"/>
      <c r="AR90" s="33"/>
      <c r="AS90" s="231"/>
      <c r="AT90" s="23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1"/>
      <c r="AT91" s="23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45" t="s">
        <v>54</v>
      </c>
      <c r="D92" s="246"/>
      <c r="E92" s="246"/>
      <c r="F92" s="246"/>
      <c r="G92" s="246"/>
      <c r="H92" s="60"/>
      <c r="I92" s="247" t="s">
        <v>55</v>
      </c>
      <c r="J92" s="246"/>
      <c r="K92" s="246"/>
      <c r="L92" s="246"/>
      <c r="M92" s="246"/>
      <c r="N92" s="246"/>
      <c r="O92" s="246"/>
      <c r="P92" s="246"/>
      <c r="Q92" s="246"/>
      <c r="R92" s="246"/>
      <c r="S92" s="246"/>
      <c r="T92" s="246"/>
      <c r="U92" s="246"/>
      <c r="V92" s="246"/>
      <c r="W92" s="246"/>
      <c r="X92" s="246"/>
      <c r="Y92" s="246"/>
      <c r="Z92" s="246"/>
      <c r="AA92" s="246"/>
      <c r="AB92" s="246"/>
      <c r="AC92" s="246"/>
      <c r="AD92" s="246"/>
      <c r="AE92" s="246"/>
      <c r="AF92" s="246"/>
      <c r="AG92" s="248" t="s">
        <v>56</v>
      </c>
      <c r="AH92" s="246"/>
      <c r="AI92" s="246"/>
      <c r="AJ92" s="246"/>
      <c r="AK92" s="246"/>
      <c r="AL92" s="246"/>
      <c r="AM92" s="246"/>
      <c r="AN92" s="247" t="s">
        <v>57</v>
      </c>
      <c r="AO92" s="246"/>
      <c r="AP92" s="249"/>
      <c r="AQ92" s="61" t="s">
        <v>58</v>
      </c>
      <c r="AR92" s="33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53">
        <f>ROUND(SUM(AG95:AG96),2)</f>
        <v>0</v>
      </c>
      <c r="AH94" s="253"/>
      <c r="AI94" s="253"/>
      <c r="AJ94" s="253"/>
      <c r="AK94" s="253"/>
      <c r="AL94" s="253"/>
      <c r="AM94" s="253"/>
      <c r="AN94" s="254">
        <f>SUM(AG94,AT94)</f>
        <v>0</v>
      </c>
      <c r="AO94" s="254"/>
      <c r="AP94" s="254"/>
      <c r="AQ94" s="72" t="s">
        <v>1</v>
      </c>
      <c r="AR94" s="68"/>
      <c r="AS94" s="73">
        <f>ROUND(SUM(AS95:AS96),2)</f>
        <v>0</v>
      </c>
      <c r="AT94" s="74">
        <f>ROUND(SUM(AV94:AW94),2)</f>
        <v>0</v>
      </c>
      <c r="AU94" s="75">
        <f>ROUND(SUM(AU95:AU96),5)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ROUND(SUM(AZ95:AZ96),2)</f>
        <v>0</v>
      </c>
      <c r="BA94" s="74">
        <f>ROUND(SUM(BA95:BA96),2)</f>
        <v>0</v>
      </c>
      <c r="BB94" s="74">
        <f>ROUND(SUM(BB95:BB96),2)</f>
        <v>0</v>
      </c>
      <c r="BC94" s="74">
        <f>ROUND(SUM(BC95:BC96),2)</f>
        <v>0</v>
      </c>
      <c r="BD94" s="76">
        <f>ROUND(SUM(BD95:BD96),2)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1" s="7" customFormat="1" ht="14.45" customHeight="1">
      <c r="A95" s="79" t="s">
        <v>77</v>
      </c>
      <c r="B95" s="80"/>
      <c r="C95" s="81"/>
      <c r="D95" s="252" t="s">
        <v>78</v>
      </c>
      <c r="E95" s="252"/>
      <c r="F95" s="252"/>
      <c r="G95" s="252"/>
      <c r="H95" s="252"/>
      <c r="I95" s="82"/>
      <c r="J95" s="252" t="s">
        <v>79</v>
      </c>
      <c r="K95" s="252"/>
      <c r="L95" s="252"/>
      <c r="M95" s="252"/>
      <c r="N95" s="252"/>
      <c r="O95" s="252"/>
      <c r="P95" s="252"/>
      <c r="Q95" s="252"/>
      <c r="R95" s="252"/>
      <c r="S95" s="252"/>
      <c r="T95" s="252"/>
      <c r="U95" s="252"/>
      <c r="V95" s="252"/>
      <c r="W95" s="252"/>
      <c r="X95" s="252"/>
      <c r="Y95" s="252"/>
      <c r="Z95" s="252"/>
      <c r="AA95" s="252"/>
      <c r="AB95" s="252"/>
      <c r="AC95" s="252"/>
      <c r="AD95" s="252"/>
      <c r="AE95" s="252"/>
      <c r="AF95" s="252"/>
      <c r="AG95" s="250">
        <f>'501.1 - SO501.1 - Příprav...'!J30</f>
        <v>0</v>
      </c>
      <c r="AH95" s="251"/>
      <c r="AI95" s="251"/>
      <c r="AJ95" s="251"/>
      <c r="AK95" s="251"/>
      <c r="AL95" s="251"/>
      <c r="AM95" s="251"/>
      <c r="AN95" s="250">
        <f>SUM(AG95,AT95)</f>
        <v>0</v>
      </c>
      <c r="AO95" s="251"/>
      <c r="AP95" s="251"/>
      <c r="AQ95" s="83" t="s">
        <v>80</v>
      </c>
      <c r="AR95" s="80"/>
      <c r="AS95" s="84">
        <v>0</v>
      </c>
      <c r="AT95" s="85">
        <f>ROUND(SUM(AV95:AW95),2)</f>
        <v>0</v>
      </c>
      <c r="AU95" s="86">
        <f>'501.1 - SO501.1 - Příprav...'!P123</f>
        <v>0</v>
      </c>
      <c r="AV95" s="85">
        <f>'501.1 - SO501.1 - Příprav...'!J33</f>
        <v>0</v>
      </c>
      <c r="AW95" s="85">
        <f>'501.1 - SO501.1 - Příprav...'!J34</f>
        <v>0</v>
      </c>
      <c r="AX95" s="85">
        <f>'501.1 - SO501.1 - Příprav...'!J35</f>
        <v>0</v>
      </c>
      <c r="AY95" s="85">
        <f>'501.1 - SO501.1 - Příprav...'!J36</f>
        <v>0</v>
      </c>
      <c r="AZ95" s="85">
        <f>'501.1 - SO501.1 - Příprav...'!F33</f>
        <v>0</v>
      </c>
      <c r="BA95" s="85">
        <f>'501.1 - SO501.1 - Příprav...'!F34</f>
        <v>0</v>
      </c>
      <c r="BB95" s="85">
        <f>'501.1 - SO501.1 - Příprav...'!F35</f>
        <v>0</v>
      </c>
      <c r="BC95" s="85">
        <f>'501.1 - SO501.1 - Příprav...'!F36</f>
        <v>0</v>
      </c>
      <c r="BD95" s="87">
        <f>'501.1 - SO501.1 - Příprav...'!F37</f>
        <v>0</v>
      </c>
      <c r="BT95" s="88" t="s">
        <v>81</v>
      </c>
      <c r="BV95" s="88" t="s">
        <v>75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7" customFormat="1" ht="14.45" customHeight="1">
      <c r="A96" s="79" t="s">
        <v>77</v>
      </c>
      <c r="B96" s="80"/>
      <c r="C96" s="81"/>
      <c r="D96" s="252" t="s">
        <v>84</v>
      </c>
      <c r="E96" s="252"/>
      <c r="F96" s="252"/>
      <c r="G96" s="252"/>
      <c r="H96" s="252"/>
      <c r="I96" s="82"/>
      <c r="J96" s="252" t="s">
        <v>85</v>
      </c>
      <c r="K96" s="252"/>
      <c r="L96" s="252"/>
      <c r="M96" s="252"/>
      <c r="N96" s="252"/>
      <c r="O96" s="252"/>
      <c r="P96" s="252"/>
      <c r="Q96" s="252"/>
      <c r="R96" s="252"/>
      <c r="S96" s="252"/>
      <c r="T96" s="252"/>
      <c r="U96" s="252"/>
      <c r="V96" s="252"/>
      <c r="W96" s="252"/>
      <c r="X96" s="252"/>
      <c r="Y96" s="252"/>
      <c r="Z96" s="252"/>
      <c r="AA96" s="252"/>
      <c r="AB96" s="252"/>
      <c r="AC96" s="252"/>
      <c r="AD96" s="252"/>
      <c r="AE96" s="252"/>
      <c r="AF96" s="252"/>
      <c r="AG96" s="250">
        <f>'90 - VRN'!J30</f>
        <v>0</v>
      </c>
      <c r="AH96" s="251"/>
      <c r="AI96" s="251"/>
      <c r="AJ96" s="251"/>
      <c r="AK96" s="251"/>
      <c r="AL96" s="251"/>
      <c r="AM96" s="251"/>
      <c r="AN96" s="250">
        <f>SUM(AG96,AT96)</f>
        <v>0</v>
      </c>
      <c r="AO96" s="251"/>
      <c r="AP96" s="251"/>
      <c r="AQ96" s="83" t="s">
        <v>80</v>
      </c>
      <c r="AR96" s="80"/>
      <c r="AS96" s="89">
        <v>0</v>
      </c>
      <c r="AT96" s="90">
        <f>ROUND(SUM(AV96:AW96),2)</f>
        <v>0</v>
      </c>
      <c r="AU96" s="91">
        <f>'90 - VRN'!P120</f>
        <v>0</v>
      </c>
      <c r="AV96" s="90">
        <f>'90 - VRN'!J33</f>
        <v>0</v>
      </c>
      <c r="AW96" s="90">
        <f>'90 - VRN'!J34</f>
        <v>0</v>
      </c>
      <c r="AX96" s="90">
        <f>'90 - VRN'!J35</f>
        <v>0</v>
      </c>
      <c r="AY96" s="90">
        <f>'90 - VRN'!J36</f>
        <v>0</v>
      </c>
      <c r="AZ96" s="90">
        <f>'90 - VRN'!F33</f>
        <v>0</v>
      </c>
      <c r="BA96" s="90">
        <f>'90 - VRN'!F34</f>
        <v>0</v>
      </c>
      <c r="BB96" s="90">
        <f>'90 - VRN'!F35</f>
        <v>0</v>
      </c>
      <c r="BC96" s="90">
        <f>'90 - VRN'!F36</f>
        <v>0</v>
      </c>
      <c r="BD96" s="92">
        <f>'90 - VRN'!F37</f>
        <v>0</v>
      </c>
      <c r="BT96" s="88" t="s">
        <v>81</v>
      </c>
      <c r="BV96" s="88" t="s">
        <v>75</v>
      </c>
      <c r="BW96" s="88" t="s">
        <v>86</v>
      </c>
      <c r="BX96" s="88" t="s">
        <v>4</v>
      </c>
      <c r="CL96" s="88" t="s">
        <v>1</v>
      </c>
      <c r="CM96" s="88" t="s">
        <v>83</v>
      </c>
    </row>
    <row r="97" spans="1:57" s="2" customFormat="1" ht="30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pans="1:57" s="2" customFormat="1" ht="6.95" customHeight="1">
      <c r="A98" s="32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mergeCells count="46">
    <mergeCell ref="AN96:AP96"/>
    <mergeCell ref="AG96:AM96"/>
    <mergeCell ref="D96:H96"/>
    <mergeCell ref="J96:AF96"/>
    <mergeCell ref="AG94:AM94"/>
    <mergeCell ref="AN94:AP94"/>
    <mergeCell ref="AG92:AM92"/>
    <mergeCell ref="AN92:AP92"/>
    <mergeCell ref="AN95:AP95"/>
    <mergeCell ref="AG95:AM95"/>
    <mergeCell ref="D95:H95"/>
    <mergeCell ref="J95:AF95"/>
    <mergeCell ref="L30:P30"/>
    <mergeCell ref="L31:P31"/>
    <mergeCell ref="L32:P32"/>
    <mergeCell ref="L33:P33"/>
    <mergeCell ref="C92:G92"/>
    <mergeCell ref="I92:AF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501.1 - SO501.1 - Příprav...'!C2" display="/"/>
    <hyperlink ref="A96" location="'90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1"/>
  <sheetViews>
    <sheetView showGridLines="0" tabSelected="1" topLeftCell="A277" workbookViewId="0"/>
  </sheetViews>
  <sheetFormatPr defaultRowHeight="1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12" style="1" customWidth="1"/>
    <col min="9" max="9" width="17.33203125" style="93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93"/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7" t="s">
        <v>82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87</v>
      </c>
      <c r="I4" s="93"/>
      <c r="L4" s="20"/>
      <c r="M4" s="95" t="s">
        <v>10</v>
      </c>
      <c r="AT4" s="17" t="s">
        <v>3</v>
      </c>
    </row>
    <row r="5" spans="1:46" s="1" customFormat="1" ht="6.95" customHeight="1">
      <c r="B5" s="20"/>
      <c r="I5" s="93"/>
      <c r="L5" s="20"/>
    </row>
    <row r="6" spans="1:46" s="1" customFormat="1" ht="12" customHeight="1">
      <c r="B6" s="20"/>
      <c r="D6" s="27" t="s">
        <v>16</v>
      </c>
      <c r="I6" s="93"/>
      <c r="L6" s="20"/>
    </row>
    <row r="7" spans="1:46" s="1" customFormat="1" ht="14.45" customHeight="1">
      <c r="B7" s="20"/>
      <c r="E7" s="255" t="str">
        <f>'Rekapitulace stavby'!K6</f>
        <v>Parkovací dům Havlíčkova 1, Kroměříž</v>
      </c>
      <c r="F7" s="256"/>
      <c r="G7" s="256"/>
      <c r="H7" s="256"/>
      <c r="I7" s="93"/>
      <c r="L7" s="20"/>
    </row>
    <row r="8" spans="1:46" s="2" customFormat="1" ht="12" customHeight="1">
      <c r="A8" s="32"/>
      <c r="B8" s="33"/>
      <c r="C8" s="32"/>
      <c r="D8" s="27" t="s">
        <v>88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5" customHeight="1">
      <c r="A9" s="32"/>
      <c r="B9" s="33"/>
      <c r="C9" s="32"/>
      <c r="D9" s="32"/>
      <c r="E9" s="235" t="s">
        <v>89</v>
      </c>
      <c r="F9" s="257"/>
      <c r="G9" s="257"/>
      <c r="H9" s="257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7" t="s">
        <v>22</v>
      </c>
      <c r="J12" s="55" t="str">
        <f>'Rekapitulace stavby'!AN8</f>
        <v>19. 9. 2019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8" t="str">
        <f>'Rekapitulace stavby'!E14</f>
        <v>Vyplň údaj</v>
      </c>
      <c r="F18" s="238"/>
      <c r="G18" s="238"/>
      <c r="H18" s="238"/>
      <c r="I18" s="9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9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9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5" customHeight="1">
      <c r="A27" s="98"/>
      <c r="B27" s="99"/>
      <c r="C27" s="98"/>
      <c r="D27" s="98"/>
      <c r="E27" s="242" t="s">
        <v>1</v>
      </c>
      <c r="F27" s="242"/>
      <c r="G27" s="242"/>
      <c r="H27" s="242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3" t="s">
        <v>33</v>
      </c>
      <c r="E30" s="32"/>
      <c r="F30" s="32"/>
      <c r="G30" s="32"/>
      <c r="H30" s="32"/>
      <c r="I30" s="96"/>
      <c r="J30" s="71">
        <f>ROUND(J123,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102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104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5" t="s">
        <v>37</v>
      </c>
      <c r="E33" s="27" t="s">
        <v>38</v>
      </c>
      <c r="F33" s="106">
        <f>ROUND((SUM(BE123:BE300)),  2)</f>
        <v>0</v>
      </c>
      <c r="G33" s="32"/>
      <c r="H33" s="32"/>
      <c r="I33" s="107">
        <v>0.21</v>
      </c>
      <c r="J33" s="106">
        <f>ROUND(((SUM(BE123:BE300))*I33),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39</v>
      </c>
      <c r="F34" s="106">
        <f>ROUND((SUM(BF123:BF300)),  2)</f>
        <v>0</v>
      </c>
      <c r="G34" s="32"/>
      <c r="H34" s="32"/>
      <c r="I34" s="107">
        <v>0.15</v>
      </c>
      <c r="J34" s="106">
        <f>ROUND(((SUM(BF123:BF300))*I34),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40</v>
      </c>
      <c r="F35" s="106">
        <f>ROUND((SUM(BG123:BG300)),  2)</f>
        <v>0</v>
      </c>
      <c r="G35" s="32"/>
      <c r="H35" s="32"/>
      <c r="I35" s="107">
        <v>0.21</v>
      </c>
      <c r="J35" s="106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41</v>
      </c>
      <c r="F36" s="106">
        <f>ROUND((SUM(BH123:BH300)),  2)</f>
        <v>0</v>
      </c>
      <c r="G36" s="32"/>
      <c r="H36" s="32"/>
      <c r="I36" s="107">
        <v>0.15</v>
      </c>
      <c r="J36" s="106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106">
        <f>ROUND((SUM(BI123:BI300)),  2)</f>
        <v>0</v>
      </c>
      <c r="G37" s="32"/>
      <c r="H37" s="32"/>
      <c r="I37" s="107">
        <v>0</v>
      </c>
      <c r="J37" s="106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6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8"/>
      <c r="D39" s="109" t="s">
        <v>43</v>
      </c>
      <c r="E39" s="60"/>
      <c r="F39" s="60"/>
      <c r="G39" s="110" t="s">
        <v>44</v>
      </c>
      <c r="H39" s="111" t="s">
        <v>45</v>
      </c>
      <c r="I39" s="112"/>
      <c r="J39" s="113">
        <f>SUM(J30:J37)</f>
        <v>0</v>
      </c>
      <c r="K39" s="114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93"/>
      <c r="L41" s="20"/>
    </row>
    <row r="42" spans="1:31" s="1" customFormat="1" ht="14.45" customHeight="1">
      <c r="B42" s="20"/>
      <c r="I42" s="93"/>
      <c r="L42" s="20"/>
    </row>
    <row r="43" spans="1:31" s="1" customFormat="1" ht="14.45" customHeight="1">
      <c r="B43" s="20"/>
      <c r="I43" s="93"/>
      <c r="L43" s="20"/>
    </row>
    <row r="44" spans="1:31" s="1" customFormat="1" ht="14.45" customHeight="1">
      <c r="B44" s="20"/>
      <c r="I44" s="93"/>
      <c r="L44" s="20"/>
    </row>
    <row r="45" spans="1:31" s="1" customFormat="1" ht="14.45" customHeight="1">
      <c r="B45" s="20"/>
      <c r="I45" s="93"/>
      <c r="L45" s="20"/>
    </row>
    <row r="46" spans="1:31" s="1" customFormat="1" ht="14.45" customHeight="1">
      <c r="B46" s="20"/>
      <c r="I46" s="93"/>
      <c r="L46" s="20"/>
    </row>
    <row r="47" spans="1:31" s="1" customFormat="1" ht="14.45" customHeight="1">
      <c r="B47" s="20"/>
      <c r="I47" s="93"/>
      <c r="L47" s="20"/>
    </row>
    <row r="48" spans="1:31" s="1" customFormat="1" ht="14.45" customHeight="1">
      <c r="B48" s="20"/>
      <c r="I48" s="93"/>
      <c r="L48" s="20"/>
    </row>
    <row r="49" spans="1:31" s="1" customFormat="1" ht="14.45" customHeight="1">
      <c r="B49" s="20"/>
      <c r="I49" s="93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115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16" t="s">
        <v>49</v>
      </c>
      <c r="G61" s="45" t="s">
        <v>48</v>
      </c>
      <c r="H61" s="35"/>
      <c r="I61" s="117"/>
      <c r="J61" s="11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119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16" t="s">
        <v>49</v>
      </c>
      <c r="G76" s="45" t="s">
        <v>48</v>
      </c>
      <c r="H76" s="35"/>
      <c r="I76" s="117"/>
      <c r="J76" s="11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20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21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90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5" customHeight="1">
      <c r="A85" s="32"/>
      <c r="B85" s="33"/>
      <c r="C85" s="32"/>
      <c r="D85" s="32"/>
      <c r="E85" s="255" t="str">
        <f>E7</f>
        <v>Parkovací dům Havlíčkova 1, Kroměříž</v>
      </c>
      <c r="F85" s="256"/>
      <c r="G85" s="256"/>
      <c r="H85" s="256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88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4.45" customHeight="1">
      <c r="A87" s="32"/>
      <c r="B87" s="33"/>
      <c r="C87" s="32"/>
      <c r="D87" s="32"/>
      <c r="E87" s="235" t="str">
        <f>E9</f>
        <v>501.1 - SO501.1 - Příprava území</v>
      </c>
      <c r="F87" s="257"/>
      <c r="G87" s="257"/>
      <c r="H87" s="257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7" t="s">
        <v>22</v>
      </c>
      <c r="J89" s="55" t="str">
        <f>IF(J12="","",J12)</f>
        <v>19. 9. 2019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2" t="s">
        <v>91</v>
      </c>
      <c r="D94" s="108"/>
      <c r="E94" s="108"/>
      <c r="F94" s="108"/>
      <c r="G94" s="108"/>
      <c r="H94" s="108"/>
      <c r="I94" s="123"/>
      <c r="J94" s="124" t="s">
        <v>92</v>
      </c>
      <c r="K94" s="108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5" t="s">
        <v>93</v>
      </c>
      <c r="D96" s="32"/>
      <c r="E96" s="32"/>
      <c r="F96" s="32"/>
      <c r="G96" s="32"/>
      <c r="H96" s="32"/>
      <c r="I96" s="96"/>
      <c r="J96" s="71">
        <f>J123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94</v>
      </c>
    </row>
    <row r="97" spans="1:31" s="9" customFormat="1" ht="24.95" customHeight="1">
      <c r="B97" s="126"/>
      <c r="D97" s="127" t="s">
        <v>95</v>
      </c>
      <c r="E97" s="128"/>
      <c r="F97" s="128"/>
      <c r="G97" s="128"/>
      <c r="H97" s="128"/>
      <c r="I97" s="129"/>
      <c r="J97" s="130">
        <f>J124</f>
        <v>0</v>
      </c>
      <c r="L97" s="126"/>
    </row>
    <row r="98" spans="1:31" s="10" customFormat="1" ht="19.899999999999999" customHeight="1">
      <c r="B98" s="131"/>
      <c r="D98" s="132" t="s">
        <v>96</v>
      </c>
      <c r="E98" s="133"/>
      <c r="F98" s="133"/>
      <c r="G98" s="133"/>
      <c r="H98" s="133"/>
      <c r="I98" s="134"/>
      <c r="J98" s="135">
        <f>J125</f>
        <v>0</v>
      </c>
      <c r="L98" s="131"/>
    </row>
    <row r="99" spans="1:31" s="10" customFormat="1" ht="19.899999999999999" customHeight="1">
      <c r="B99" s="131"/>
      <c r="D99" s="132" t="s">
        <v>97</v>
      </c>
      <c r="E99" s="133"/>
      <c r="F99" s="133"/>
      <c r="G99" s="133"/>
      <c r="H99" s="133"/>
      <c r="I99" s="134"/>
      <c r="J99" s="135">
        <f>J132</f>
        <v>0</v>
      </c>
      <c r="L99" s="131"/>
    </row>
    <row r="100" spans="1:31" s="10" customFormat="1" ht="19.899999999999999" customHeight="1">
      <c r="B100" s="131"/>
      <c r="D100" s="132" t="s">
        <v>98</v>
      </c>
      <c r="E100" s="133"/>
      <c r="F100" s="133"/>
      <c r="G100" s="133"/>
      <c r="H100" s="133"/>
      <c r="I100" s="134"/>
      <c r="J100" s="135">
        <f>J237</f>
        <v>0</v>
      </c>
      <c r="L100" s="131"/>
    </row>
    <row r="101" spans="1:31" s="10" customFormat="1" ht="19.899999999999999" customHeight="1">
      <c r="B101" s="131"/>
      <c r="D101" s="132" t="s">
        <v>99</v>
      </c>
      <c r="E101" s="133"/>
      <c r="F101" s="133"/>
      <c r="G101" s="133"/>
      <c r="H101" s="133"/>
      <c r="I101" s="134"/>
      <c r="J101" s="135">
        <f>J245</f>
        <v>0</v>
      </c>
      <c r="L101" s="131"/>
    </row>
    <row r="102" spans="1:31" s="10" customFormat="1" ht="19.899999999999999" customHeight="1">
      <c r="B102" s="131"/>
      <c r="D102" s="132" t="s">
        <v>100</v>
      </c>
      <c r="E102" s="133"/>
      <c r="F102" s="133"/>
      <c r="G102" s="133"/>
      <c r="H102" s="133"/>
      <c r="I102" s="134"/>
      <c r="J102" s="135">
        <f>J257</f>
        <v>0</v>
      </c>
      <c r="L102" s="131"/>
    </row>
    <row r="103" spans="1:31" s="10" customFormat="1" ht="19.899999999999999" customHeight="1">
      <c r="B103" s="131"/>
      <c r="D103" s="132" t="s">
        <v>101</v>
      </c>
      <c r="E103" s="133"/>
      <c r="F103" s="133"/>
      <c r="G103" s="133"/>
      <c r="H103" s="133"/>
      <c r="I103" s="134"/>
      <c r="J103" s="135">
        <f>J291</f>
        <v>0</v>
      </c>
      <c r="L103" s="131"/>
    </row>
    <row r="104" spans="1:31" s="2" customFormat="1" ht="21.75" customHeight="1">
      <c r="A104" s="32"/>
      <c r="B104" s="33"/>
      <c r="C104" s="32"/>
      <c r="D104" s="32"/>
      <c r="E104" s="32"/>
      <c r="F104" s="32"/>
      <c r="G104" s="32"/>
      <c r="H104" s="32"/>
      <c r="I104" s="96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47"/>
      <c r="C105" s="48"/>
      <c r="D105" s="48"/>
      <c r="E105" s="48"/>
      <c r="F105" s="48"/>
      <c r="G105" s="48"/>
      <c r="H105" s="48"/>
      <c r="I105" s="120"/>
      <c r="J105" s="48"/>
      <c r="K105" s="48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5" customHeight="1">
      <c r="A109" s="32"/>
      <c r="B109" s="49"/>
      <c r="C109" s="50"/>
      <c r="D109" s="50"/>
      <c r="E109" s="50"/>
      <c r="F109" s="50"/>
      <c r="G109" s="50"/>
      <c r="H109" s="50"/>
      <c r="I109" s="121"/>
      <c r="J109" s="50"/>
      <c r="K109" s="50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5" customHeight="1">
      <c r="A110" s="32"/>
      <c r="B110" s="33"/>
      <c r="C110" s="21" t="s">
        <v>102</v>
      </c>
      <c r="D110" s="32"/>
      <c r="E110" s="32"/>
      <c r="F110" s="32"/>
      <c r="G110" s="32"/>
      <c r="H110" s="32"/>
      <c r="I110" s="96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96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2"/>
      <c r="E112" s="32"/>
      <c r="F112" s="32"/>
      <c r="G112" s="32"/>
      <c r="H112" s="32"/>
      <c r="I112" s="96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4.45" customHeight="1">
      <c r="A113" s="32"/>
      <c r="B113" s="33"/>
      <c r="C113" s="32"/>
      <c r="D113" s="32"/>
      <c r="E113" s="255" t="str">
        <f>E7</f>
        <v>Parkovací dům Havlíčkova 1, Kroměříž</v>
      </c>
      <c r="F113" s="256"/>
      <c r="G113" s="256"/>
      <c r="H113" s="256"/>
      <c r="I113" s="96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88</v>
      </c>
      <c r="D114" s="32"/>
      <c r="E114" s="32"/>
      <c r="F114" s="32"/>
      <c r="G114" s="32"/>
      <c r="H114" s="32"/>
      <c r="I114" s="96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4.45" customHeight="1">
      <c r="A115" s="32"/>
      <c r="B115" s="33"/>
      <c r="C115" s="32"/>
      <c r="D115" s="32"/>
      <c r="E115" s="235" t="str">
        <f>E9</f>
        <v>501.1 - SO501.1 - Příprava území</v>
      </c>
      <c r="F115" s="257"/>
      <c r="G115" s="257"/>
      <c r="H115" s="257"/>
      <c r="I115" s="96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96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2"/>
      <c r="E117" s="32"/>
      <c r="F117" s="25" t="str">
        <f>F12</f>
        <v xml:space="preserve"> </v>
      </c>
      <c r="G117" s="32"/>
      <c r="H117" s="32"/>
      <c r="I117" s="97" t="s">
        <v>22</v>
      </c>
      <c r="J117" s="55" t="str">
        <f>IF(J12="","",J12)</f>
        <v>19. 9. 2019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96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6" customHeight="1">
      <c r="A119" s="32"/>
      <c r="B119" s="33"/>
      <c r="C119" s="27" t="s">
        <v>24</v>
      </c>
      <c r="D119" s="32"/>
      <c r="E119" s="32"/>
      <c r="F119" s="25" t="str">
        <f>E15</f>
        <v xml:space="preserve"> </v>
      </c>
      <c r="G119" s="32"/>
      <c r="H119" s="32"/>
      <c r="I119" s="97" t="s">
        <v>29</v>
      </c>
      <c r="J119" s="30" t="str">
        <f>E21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6" customHeight="1">
      <c r="A120" s="32"/>
      <c r="B120" s="33"/>
      <c r="C120" s="27" t="s">
        <v>27</v>
      </c>
      <c r="D120" s="32"/>
      <c r="E120" s="32"/>
      <c r="F120" s="25" t="str">
        <f>IF(E18="","",E18)</f>
        <v>Vyplň údaj</v>
      </c>
      <c r="G120" s="32"/>
      <c r="H120" s="32"/>
      <c r="I120" s="97" t="s">
        <v>31</v>
      </c>
      <c r="J120" s="30" t="str">
        <f>E24</f>
        <v xml:space="preserve"> 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2"/>
      <c r="D121" s="32"/>
      <c r="E121" s="32"/>
      <c r="F121" s="32"/>
      <c r="G121" s="32"/>
      <c r="H121" s="32"/>
      <c r="I121" s="96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>
      <c r="A122" s="136"/>
      <c r="B122" s="137"/>
      <c r="C122" s="138" t="s">
        <v>103</v>
      </c>
      <c r="D122" s="139" t="s">
        <v>58</v>
      </c>
      <c r="E122" s="139" t="s">
        <v>54</v>
      </c>
      <c r="F122" s="139" t="s">
        <v>55</v>
      </c>
      <c r="G122" s="139" t="s">
        <v>104</v>
      </c>
      <c r="H122" s="139" t="s">
        <v>105</v>
      </c>
      <c r="I122" s="140" t="s">
        <v>106</v>
      </c>
      <c r="J122" s="139" t="s">
        <v>92</v>
      </c>
      <c r="K122" s="141" t="s">
        <v>107</v>
      </c>
      <c r="L122" s="142"/>
      <c r="M122" s="62" t="s">
        <v>1</v>
      </c>
      <c r="N122" s="63" t="s">
        <v>37</v>
      </c>
      <c r="O122" s="63" t="s">
        <v>108</v>
      </c>
      <c r="P122" s="63" t="s">
        <v>109</v>
      </c>
      <c r="Q122" s="63" t="s">
        <v>110</v>
      </c>
      <c r="R122" s="63" t="s">
        <v>111</v>
      </c>
      <c r="S122" s="63" t="s">
        <v>112</v>
      </c>
      <c r="T122" s="64" t="s">
        <v>113</v>
      </c>
      <c r="U122" s="136"/>
      <c r="V122" s="136"/>
      <c r="W122" s="136"/>
      <c r="X122" s="136"/>
      <c r="Y122" s="136"/>
      <c r="Z122" s="136"/>
      <c r="AA122" s="136"/>
      <c r="AB122" s="136"/>
      <c r="AC122" s="136"/>
      <c r="AD122" s="136"/>
      <c r="AE122" s="136"/>
    </row>
    <row r="123" spans="1:65" s="2" customFormat="1" ht="22.9" customHeight="1">
      <c r="A123" s="32"/>
      <c r="B123" s="33"/>
      <c r="C123" s="69" t="s">
        <v>114</v>
      </c>
      <c r="D123" s="32"/>
      <c r="E123" s="32"/>
      <c r="F123" s="32"/>
      <c r="G123" s="32"/>
      <c r="H123" s="32"/>
      <c r="I123" s="96"/>
      <c r="J123" s="143">
        <f>BK123</f>
        <v>0</v>
      </c>
      <c r="K123" s="32"/>
      <c r="L123" s="33"/>
      <c r="M123" s="65"/>
      <c r="N123" s="56"/>
      <c r="O123" s="66"/>
      <c r="P123" s="144">
        <f>P124</f>
        <v>0</v>
      </c>
      <c r="Q123" s="66"/>
      <c r="R123" s="144">
        <f>R124</f>
        <v>25.46611</v>
      </c>
      <c r="S123" s="66"/>
      <c r="T123" s="145">
        <f>T124</f>
        <v>2587.3886110000003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72</v>
      </c>
      <c r="AU123" s="17" t="s">
        <v>94</v>
      </c>
      <c r="BK123" s="146">
        <f>BK124</f>
        <v>0</v>
      </c>
    </row>
    <row r="124" spans="1:65" s="12" customFormat="1" ht="25.9" customHeight="1">
      <c r="B124" s="147"/>
      <c r="D124" s="148" t="s">
        <v>72</v>
      </c>
      <c r="E124" s="149" t="s">
        <v>115</v>
      </c>
      <c r="F124" s="149" t="s">
        <v>116</v>
      </c>
      <c r="I124" s="150"/>
      <c r="J124" s="151">
        <f>BK124</f>
        <v>0</v>
      </c>
      <c r="L124" s="147"/>
      <c r="M124" s="152"/>
      <c r="N124" s="153"/>
      <c r="O124" s="153"/>
      <c r="P124" s="154">
        <f>P125+P132+P237+P245+P257+P291</f>
        <v>0</v>
      </c>
      <c r="Q124" s="153"/>
      <c r="R124" s="154">
        <f>R125+R132+R237+R245+R257+R291</f>
        <v>25.46611</v>
      </c>
      <c r="S124" s="153"/>
      <c r="T124" s="155">
        <f>T125+T132+T237+T245+T257+T291</f>
        <v>2587.3886110000003</v>
      </c>
      <c r="AR124" s="148" t="s">
        <v>81</v>
      </c>
      <c r="AT124" s="156" t="s">
        <v>72</v>
      </c>
      <c r="AU124" s="156" t="s">
        <v>73</v>
      </c>
      <c r="AY124" s="148" t="s">
        <v>117</v>
      </c>
      <c r="BK124" s="157">
        <f>BK125+BK132+BK237+BK245+BK257+BK291</f>
        <v>0</v>
      </c>
    </row>
    <row r="125" spans="1:65" s="12" customFormat="1" ht="22.9" customHeight="1">
      <c r="B125" s="147"/>
      <c r="D125" s="148" t="s">
        <v>72</v>
      </c>
      <c r="E125" s="158" t="s">
        <v>118</v>
      </c>
      <c r="F125" s="158" t="s">
        <v>119</v>
      </c>
      <c r="I125" s="150"/>
      <c r="J125" s="159">
        <f>BK125</f>
        <v>0</v>
      </c>
      <c r="L125" s="147"/>
      <c r="M125" s="152"/>
      <c r="N125" s="153"/>
      <c r="O125" s="153"/>
      <c r="P125" s="154">
        <f>SUM(P126:P131)</f>
        <v>0</v>
      </c>
      <c r="Q125" s="153"/>
      <c r="R125" s="154">
        <f>SUM(R126:R131)</f>
        <v>0</v>
      </c>
      <c r="S125" s="153"/>
      <c r="T125" s="155">
        <f>SUM(T126:T131)</f>
        <v>0</v>
      </c>
      <c r="AR125" s="148" t="s">
        <v>81</v>
      </c>
      <c r="AT125" s="156" t="s">
        <v>72</v>
      </c>
      <c r="AU125" s="156" t="s">
        <v>81</v>
      </c>
      <c r="AY125" s="148" t="s">
        <v>117</v>
      </c>
      <c r="BK125" s="157">
        <f>SUM(BK126:BK131)</f>
        <v>0</v>
      </c>
    </row>
    <row r="126" spans="1:65" s="2" customFormat="1" ht="32.450000000000003" customHeight="1">
      <c r="A126" s="32"/>
      <c r="B126" s="160"/>
      <c r="C126" s="161" t="s">
        <v>81</v>
      </c>
      <c r="D126" s="161" t="s">
        <v>120</v>
      </c>
      <c r="E126" s="162" t="s">
        <v>121</v>
      </c>
      <c r="F126" s="163" t="s">
        <v>122</v>
      </c>
      <c r="G126" s="164" t="s">
        <v>123</v>
      </c>
      <c r="H126" s="165">
        <v>1</v>
      </c>
      <c r="I126" s="166"/>
      <c r="J126" s="167">
        <f>ROUND(I126*H126,2)</f>
        <v>0</v>
      </c>
      <c r="K126" s="163" t="s">
        <v>1</v>
      </c>
      <c r="L126" s="33"/>
      <c r="M126" s="168" t="s">
        <v>1</v>
      </c>
      <c r="N126" s="169" t="s">
        <v>38</v>
      </c>
      <c r="O126" s="58"/>
      <c r="P126" s="170">
        <f>O126*H126</f>
        <v>0</v>
      </c>
      <c r="Q126" s="170">
        <v>0</v>
      </c>
      <c r="R126" s="170">
        <f>Q126*H126</f>
        <v>0</v>
      </c>
      <c r="S126" s="170">
        <v>0</v>
      </c>
      <c r="T126" s="17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72" t="s">
        <v>124</v>
      </c>
      <c r="AT126" s="172" t="s">
        <v>120</v>
      </c>
      <c r="AU126" s="172" t="s">
        <v>83</v>
      </c>
      <c r="AY126" s="17" t="s">
        <v>117</v>
      </c>
      <c r="BE126" s="173">
        <f>IF(N126="základní",J126,0)</f>
        <v>0</v>
      </c>
      <c r="BF126" s="173">
        <f>IF(N126="snížená",J126,0)</f>
        <v>0</v>
      </c>
      <c r="BG126" s="173">
        <f>IF(N126="zákl. přenesená",J126,0)</f>
        <v>0</v>
      </c>
      <c r="BH126" s="173">
        <f>IF(N126="sníž. přenesená",J126,0)</f>
        <v>0</v>
      </c>
      <c r="BI126" s="173">
        <f>IF(N126="nulová",J126,0)</f>
        <v>0</v>
      </c>
      <c r="BJ126" s="17" t="s">
        <v>81</v>
      </c>
      <c r="BK126" s="173">
        <f>ROUND(I126*H126,2)</f>
        <v>0</v>
      </c>
      <c r="BL126" s="17" t="s">
        <v>124</v>
      </c>
      <c r="BM126" s="172" t="s">
        <v>125</v>
      </c>
    </row>
    <row r="127" spans="1:65" s="2" customFormat="1" ht="54" customHeight="1">
      <c r="A127" s="32"/>
      <c r="B127" s="160"/>
      <c r="C127" s="161" t="s">
        <v>83</v>
      </c>
      <c r="D127" s="161" t="s">
        <v>120</v>
      </c>
      <c r="E127" s="162" t="s">
        <v>126</v>
      </c>
      <c r="F127" s="163" t="s">
        <v>127</v>
      </c>
      <c r="G127" s="164" t="s">
        <v>128</v>
      </c>
      <c r="H127" s="165">
        <v>14</v>
      </c>
      <c r="I127" s="166"/>
      <c r="J127" s="167">
        <f>ROUND(I127*H127,2)</f>
        <v>0</v>
      </c>
      <c r="K127" s="163" t="s">
        <v>1</v>
      </c>
      <c r="L127" s="33"/>
      <c r="M127" s="168" t="s">
        <v>1</v>
      </c>
      <c r="N127" s="169" t="s">
        <v>38</v>
      </c>
      <c r="O127" s="58"/>
      <c r="P127" s="170">
        <f>O127*H127</f>
        <v>0</v>
      </c>
      <c r="Q127" s="170">
        <v>0</v>
      </c>
      <c r="R127" s="170">
        <f>Q127*H127</f>
        <v>0</v>
      </c>
      <c r="S127" s="170">
        <v>0</v>
      </c>
      <c r="T127" s="171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72" t="s">
        <v>124</v>
      </c>
      <c r="AT127" s="172" t="s">
        <v>120</v>
      </c>
      <c r="AU127" s="172" t="s">
        <v>83</v>
      </c>
      <c r="AY127" s="17" t="s">
        <v>117</v>
      </c>
      <c r="BE127" s="173">
        <f>IF(N127="základní",J127,0)</f>
        <v>0</v>
      </c>
      <c r="BF127" s="173">
        <f>IF(N127="snížená",J127,0)</f>
        <v>0</v>
      </c>
      <c r="BG127" s="173">
        <f>IF(N127="zákl. přenesená",J127,0)</f>
        <v>0</v>
      </c>
      <c r="BH127" s="173">
        <f>IF(N127="sníž. přenesená",J127,0)</f>
        <v>0</v>
      </c>
      <c r="BI127" s="173">
        <f>IF(N127="nulová",J127,0)</f>
        <v>0</v>
      </c>
      <c r="BJ127" s="17" t="s">
        <v>81</v>
      </c>
      <c r="BK127" s="173">
        <f>ROUND(I127*H127,2)</f>
        <v>0</v>
      </c>
      <c r="BL127" s="17" t="s">
        <v>124</v>
      </c>
      <c r="BM127" s="172" t="s">
        <v>129</v>
      </c>
    </row>
    <row r="128" spans="1:65" s="13" customFormat="1" ht="11.25">
      <c r="B128" s="174"/>
      <c r="D128" s="175" t="s">
        <v>130</v>
      </c>
      <c r="E128" s="176" t="s">
        <v>1</v>
      </c>
      <c r="F128" s="177" t="s">
        <v>131</v>
      </c>
      <c r="H128" s="178">
        <v>8</v>
      </c>
      <c r="I128" s="179"/>
      <c r="L128" s="174"/>
      <c r="M128" s="180"/>
      <c r="N128" s="181"/>
      <c r="O128" s="181"/>
      <c r="P128" s="181"/>
      <c r="Q128" s="181"/>
      <c r="R128" s="181"/>
      <c r="S128" s="181"/>
      <c r="T128" s="182"/>
      <c r="AT128" s="176" t="s">
        <v>130</v>
      </c>
      <c r="AU128" s="176" t="s">
        <v>83</v>
      </c>
      <c r="AV128" s="13" t="s">
        <v>83</v>
      </c>
      <c r="AW128" s="13" t="s">
        <v>30</v>
      </c>
      <c r="AX128" s="13" t="s">
        <v>73</v>
      </c>
      <c r="AY128" s="176" t="s">
        <v>117</v>
      </c>
    </row>
    <row r="129" spans="1:65" s="13" customFormat="1" ht="11.25">
      <c r="B129" s="174"/>
      <c r="D129" s="175" t="s">
        <v>130</v>
      </c>
      <c r="E129" s="176" t="s">
        <v>1</v>
      </c>
      <c r="F129" s="177" t="s">
        <v>132</v>
      </c>
      <c r="H129" s="178">
        <v>6</v>
      </c>
      <c r="I129" s="179"/>
      <c r="L129" s="174"/>
      <c r="M129" s="180"/>
      <c r="N129" s="181"/>
      <c r="O129" s="181"/>
      <c r="P129" s="181"/>
      <c r="Q129" s="181"/>
      <c r="R129" s="181"/>
      <c r="S129" s="181"/>
      <c r="T129" s="182"/>
      <c r="AT129" s="176" t="s">
        <v>130</v>
      </c>
      <c r="AU129" s="176" t="s">
        <v>83</v>
      </c>
      <c r="AV129" s="13" t="s">
        <v>83</v>
      </c>
      <c r="AW129" s="13" t="s">
        <v>30</v>
      </c>
      <c r="AX129" s="13" t="s">
        <v>73</v>
      </c>
      <c r="AY129" s="176" t="s">
        <v>117</v>
      </c>
    </row>
    <row r="130" spans="1:65" s="14" customFormat="1" ht="11.25">
      <c r="B130" s="183"/>
      <c r="D130" s="175" t="s">
        <v>130</v>
      </c>
      <c r="E130" s="184" t="s">
        <v>1</v>
      </c>
      <c r="F130" s="185" t="s">
        <v>133</v>
      </c>
      <c r="H130" s="186">
        <v>14</v>
      </c>
      <c r="I130" s="187"/>
      <c r="L130" s="183"/>
      <c r="M130" s="188"/>
      <c r="N130" s="189"/>
      <c r="O130" s="189"/>
      <c r="P130" s="189"/>
      <c r="Q130" s="189"/>
      <c r="R130" s="189"/>
      <c r="S130" s="189"/>
      <c r="T130" s="190"/>
      <c r="AT130" s="184" t="s">
        <v>130</v>
      </c>
      <c r="AU130" s="184" t="s">
        <v>83</v>
      </c>
      <c r="AV130" s="14" t="s">
        <v>124</v>
      </c>
      <c r="AW130" s="14" t="s">
        <v>30</v>
      </c>
      <c r="AX130" s="14" t="s">
        <v>81</v>
      </c>
      <c r="AY130" s="184" t="s">
        <v>117</v>
      </c>
    </row>
    <row r="131" spans="1:65" s="2" customFormat="1" ht="14.45" customHeight="1">
      <c r="A131" s="32"/>
      <c r="B131" s="160"/>
      <c r="C131" s="161" t="s">
        <v>134</v>
      </c>
      <c r="D131" s="161" t="s">
        <v>120</v>
      </c>
      <c r="E131" s="162" t="s">
        <v>135</v>
      </c>
      <c r="F131" s="163" t="s">
        <v>136</v>
      </c>
      <c r="G131" s="164" t="s">
        <v>128</v>
      </c>
      <c r="H131" s="165">
        <v>4</v>
      </c>
      <c r="I131" s="166"/>
      <c r="J131" s="167">
        <f>ROUND(I131*H131,2)</f>
        <v>0</v>
      </c>
      <c r="K131" s="163" t="s">
        <v>1</v>
      </c>
      <c r="L131" s="33"/>
      <c r="M131" s="168" t="s">
        <v>1</v>
      </c>
      <c r="N131" s="169" t="s">
        <v>38</v>
      </c>
      <c r="O131" s="58"/>
      <c r="P131" s="170">
        <f>O131*H131</f>
        <v>0</v>
      </c>
      <c r="Q131" s="170">
        <v>0</v>
      </c>
      <c r="R131" s="170">
        <f>Q131*H131</f>
        <v>0</v>
      </c>
      <c r="S131" s="170">
        <v>0</v>
      </c>
      <c r="T131" s="171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72" t="s">
        <v>124</v>
      </c>
      <c r="AT131" s="172" t="s">
        <v>120</v>
      </c>
      <c r="AU131" s="172" t="s">
        <v>83</v>
      </c>
      <c r="AY131" s="17" t="s">
        <v>117</v>
      </c>
      <c r="BE131" s="173">
        <f>IF(N131="základní",J131,0)</f>
        <v>0</v>
      </c>
      <c r="BF131" s="173">
        <f>IF(N131="snížená",J131,0)</f>
        <v>0</v>
      </c>
      <c r="BG131" s="173">
        <f>IF(N131="zákl. přenesená",J131,0)</f>
        <v>0</v>
      </c>
      <c r="BH131" s="173">
        <f>IF(N131="sníž. přenesená",J131,0)</f>
        <v>0</v>
      </c>
      <c r="BI131" s="173">
        <f>IF(N131="nulová",J131,0)</f>
        <v>0</v>
      </c>
      <c r="BJ131" s="17" t="s">
        <v>81</v>
      </c>
      <c r="BK131" s="173">
        <f>ROUND(I131*H131,2)</f>
        <v>0</v>
      </c>
      <c r="BL131" s="17" t="s">
        <v>124</v>
      </c>
      <c r="BM131" s="172" t="s">
        <v>137</v>
      </c>
    </row>
    <row r="132" spans="1:65" s="12" customFormat="1" ht="22.9" customHeight="1">
      <c r="B132" s="147"/>
      <c r="D132" s="148" t="s">
        <v>72</v>
      </c>
      <c r="E132" s="158" t="s">
        <v>81</v>
      </c>
      <c r="F132" s="158" t="s">
        <v>138</v>
      </c>
      <c r="I132" s="150"/>
      <c r="J132" s="159">
        <f>BK132</f>
        <v>0</v>
      </c>
      <c r="L132" s="147"/>
      <c r="M132" s="152"/>
      <c r="N132" s="153"/>
      <c r="O132" s="153"/>
      <c r="P132" s="154">
        <f>SUM(P133:P236)</f>
        <v>0</v>
      </c>
      <c r="Q132" s="153"/>
      <c r="R132" s="154">
        <f>SUM(R133:R236)</f>
        <v>1.4110000000000001E-2</v>
      </c>
      <c r="S132" s="153"/>
      <c r="T132" s="155">
        <f>SUM(T133:T236)</f>
        <v>1285.015292</v>
      </c>
      <c r="AR132" s="148" t="s">
        <v>81</v>
      </c>
      <c r="AT132" s="156" t="s">
        <v>72</v>
      </c>
      <c r="AU132" s="156" t="s">
        <v>81</v>
      </c>
      <c r="AY132" s="148" t="s">
        <v>117</v>
      </c>
      <c r="BK132" s="157">
        <f>SUM(BK133:BK236)</f>
        <v>0</v>
      </c>
    </row>
    <row r="133" spans="1:65" s="2" customFormat="1" ht="32.450000000000003" customHeight="1">
      <c r="A133" s="32"/>
      <c r="B133" s="160"/>
      <c r="C133" s="161" t="s">
        <v>124</v>
      </c>
      <c r="D133" s="161" t="s">
        <v>120</v>
      </c>
      <c r="E133" s="162" t="s">
        <v>139</v>
      </c>
      <c r="F133" s="163" t="s">
        <v>140</v>
      </c>
      <c r="G133" s="164" t="s">
        <v>141</v>
      </c>
      <c r="H133" s="165">
        <v>216</v>
      </c>
      <c r="I133" s="166"/>
      <c r="J133" s="167">
        <f>ROUND(I133*H133,2)</f>
        <v>0</v>
      </c>
      <c r="K133" s="163" t="s">
        <v>142</v>
      </c>
      <c r="L133" s="33"/>
      <c r="M133" s="168" t="s">
        <v>1</v>
      </c>
      <c r="N133" s="169" t="s">
        <v>38</v>
      </c>
      <c r="O133" s="58"/>
      <c r="P133" s="170">
        <f>O133*H133</f>
        <v>0</v>
      </c>
      <c r="Q133" s="170">
        <v>0</v>
      </c>
      <c r="R133" s="170">
        <f>Q133*H133</f>
        <v>0</v>
      </c>
      <c r="S133" s="170">
        <v>0</v>
      </c>
      <c r="T133" s="17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72" t="s">
        <v>124</v>
      </c>
      <c r="AT133" s="172" t="s">
        <v>120</v>
      </c>
      <c r="AU133" s="172" t="s">
        <v>83</v>
      </c>
      <c r="AY133" s="17" t="s">
        <v>117</v>
      </c>
      <c r="BE133" s="173">
        <f>IF(N133="základní",J133,0)</f>
        <v>0</v>
      </c>
      <c r="BF133" s="173">
        <f>IF(N133="snížená",J133,0)</f>
        <v>0</v>
      </c>
      <c r="BG133" s="173">
        <f>IF(N133="zákl. přenesená",J133,0)</f>
        <v>0</v>
      </c>
      <c r="BH133" s="173">
        <f>IF(N133="sníž. přenesená",J133,0)</f>
        <v>0</v>
      </c>
      <c r="BI133" s="173">
        <f>IF(N133="nulová",J133,0)</f>
        <v>0</v>
      </c>
      <c r="BJ133" s="17" t="s">
        <v>81</v>
      </c>
      <c r="BK133" s="173">
        <f>ROUND(I133*H133,2)</f>
        <v>0</v>
      </c>
      <c r="BL133" s="17" t="s">
        <v>124</v>
      </c>
      <c r="BM133" s="172" t="s">
        <v>143</v>
      </c>
    </row>
    <row r="134" spans="1:65" s="13" customFormat="1" ht="11.25">
      <c r="B134" s="174"/>
      <c r="D134" s="175" t="s">
        <v>130</v>
      </c>
      <c r="E134" s="176" t="s">
        <v>1</v>
      </c>
      <c r="F134" s="177" t="s">
        <v>144</v>
      </c>
      <c r="H134" s="178">
        <v>216</v>
      </c>
      <c r="I134" s="179"/>
      <c r="L134" s="174"/>
      <c r="M134" s="180"/>
      <c r="N134" s="181"/>
      <c r="O134" s="181"/>
      <c r="P134" s="181"/>
      <c r="Q134" s="181"/>
      <c r="R134" s="181"/>
      <c r="S134" s="181"/>
      <c r="T134" s="182"/>
      <c r="AT134" s="176" t="s">
        <v>130</v>
      </c>
      <c r="AU134" s="176" t="s">
        <v>83</v>
      </c>
      <c r="AV134" s="13" t="s">
        <v>83</v>
      </c>
      <c r="AW134" s="13" t="s">
        <v>30</v>
      </c>
      <c r="AX134" s="13" t="s">
        <v>81</v>
      </c>
      <c r="AY134" s="176" t="s">
        <v>117</v>
      </c>
    </row>
    <row r="135" spans="1:65" s="2" customFormat="1" ht="32.450000000000003" customHeight="1">
      <c r="A135" s="32"/>
      <c r="B135" s="160"/>
      <c r="C135" s="161" t="s">
        <v>145</v>
      </c>
      <c r="D135" s="161" t="s">
        <v>120</v>
      </c>
      <c r="E135" s="162" t="s">
        <v>146</v>
      </c>
      <c r="F135" s="163" t="s">
        <v>147</v>
      </c>
      <c r="G135" s="164" t="s">
        <v>141</v>
      </c>
      <c r="H135" s="165">
        <v>216</v>
      </c>
      <c r="I135" s="166"/>
      <c r="J135" s="167">
        <f>ROUND(I135*H135,2)</f>
        <v>0</v>
      </c>
      <c r="K135" s="163" t="s">
        <v>142</v>
      </c>
      <c r="L135" s="33"/>
      <c r="M135" s="168" t="s">
        <v>1</v>
      </c>
      <c r="N135" s="169" t="s">
        <v>38</v>
      </c>
      <c r="O135" s="58"/>
      <c r="P135" s="170">
        <f>O135*H135</f>
        <v>0</v>
      </c>
      <c r="Q135" s="170">
        <v>6.0000000000000002E-5</v>
      </c>
      <c r="R135" s="170">
        <f>Q135*H135</f>
        <v>1.2960000000000001E-2</v>
      </c>
      <c r="S135" s="170">
        <v>0</v>
      </c>
      <c r="T135" s="171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72" t="s">
        <v>124</v>
      </c>
      <c r="AT135" s="172" t="s">
        <v>120</v>
      </c>
      <c r="AU135" s="172" t="s">
        <v>83</v>
      </c>
      <c r="AY135" s="17" t="s">
        <v>117</v>
      </c>
      <c r="BE135" s="173">
        <f>IF(N135="základní",J135,0)</f>
        <v>0</v>
      </c>
      <c r="BF135" s="173">
        <f>IF(N135="snížená",J135,0)</f>
        <v>0</v>
      </c>
      <c r="BG135" s="173">
        <f>IF(N135="zákl. přenesená",J135,0)</f>
        <v>0</v>
      </c>
      <c r="BH135" s="173">
        <f>IF(N135="sníž. přenesená",J135,0)</f>
        <v>0</v>
      </c>
      <c r="BI135" s="173">
        <f>IF(N135="nulová",J135,0)</f>
        <v>0</v>
      </c>
      <c r="BJ135" s="17" t="s">
        <v>81</v>
      </c>
      <c r="BK135" s="173">
        <f>ROUND(I135*H135,2)</f>
        <v>0</v>
      </c>
      <c r="BL135" s="17" t="s">
        <v>124</v>
      </c>
      <c r="BM135" s="172" t="s">
        <v>148</v>
      </c>
    </row>
    <row r="136" spans="1:65" s="2" customFormat="1" ht="32.450000000000003" customHeight="1">
      <c r="A136" s="32"/>
      <c r="B136" s="160"/>
      <c r="C136" s="161" t="s">
        <v>149</v>
      </c>
      <c r="D136" s="161" t="s">
        <v>120</v>
      </c>
      <c r="E136" s="162" t="s">
        <v>150</v>
      </c>
      <c r="F136" s="163" t="s">
        <v>151</v>
      </c>
      <c r="G136" s="164" t="s">
        <v>128</v>
      </c>
      <c r="H136" s="165">
        <v>22</v>
      </c>
      <c r="I136" s="166"/>
      <c r="J136" s="167">
        <f>ROUND(I136*H136,2)</f>
        <v>0</v>
      </c>
      <c r="K136" s="163" t="s">
        <v>142</v>
      </c>
      <c r="L136" s="33"/>
      <c r="M136" s="168" t="s">
        <v>1</v>
      </c>
      <c r="N136" s="169" t="s">
        <v>38</v>
      </c>
      <c r="O136" s="58"/>
      <c r="P136" s="170">
        <f>O136*H136</f>
        <v>0</v>
      </c>
      <c r="Q136" s="170">
        <v>0</v>
      </c>
      <c r="R136" s="170">
        <f>Q136*H136</f>
        <v>0</v>
      </c>
      <c r="S136" s="170">
        <v>0</v>
      </c>
      <c r="T136" s="17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72" t="s">
        <v>124</v>
      </c>
      <c r="AT136" s="172" t="s">
        <v>120</v>
      </c>
      <c r="AU136" s="172" t="s">
        <v>83</v>
      </c>
      <c r="AY136" s="17" t="s">
        <v>117</v>
      </c>
      <c r="BE136" s="173">
        <f>IF(N136="základní",J136,0)</f>
        <v>0</v>
      </c>
      <c r="BF136" s="173">
        <f>IF(N136="snížená",J136,0)</f>
        <v>0</v>
      </c>
      <c r="BG136" s="173">
        <f>IF(N136="zákl. přenesená",J136,0)</f>
        <v>0</v>
      </c>
      <c r="BH136" s="173">
        <f>IF(N136="sníž. přenesená",J136,0)</f>
        <v>0</v>
      </c>
      <c r="BI136" s="173">
        <f>IF(N136="nulová",J136,0)</f>
        <v>0</v>
      </c>
      <c r="BJ136" s="17" t="s">
        <v>81</v>
      </c>
      <c r="BK136" s="173">
        <f>ROUND(I136*H136,2)</f>
        <v>0</v>
      </c>
      <c r="BL136" s="17" t="s">
        <v>124</v>
      </c>
      <c r="BM136" s="172" t="s">
        <v>152</v>
      </c>
    </row>
    <row r="137" spans="1:65" s="2" customFormat="1" ht="32.450000000000003" customHeight="1">
      <c r="A137" s="32"/>
      <c r="B137" s="160"/>
      <c r="C137" s="161" t="s">
        <v>153</v>
      </c>
      <c r="D137" s="161" t="s">
        <v>120</v>
      </c>
      <c r="E137" s="162" t="s">
        <v>154</v>
      </c>
      <c r="F137" s="163" t="s">
        <v>155</v>
      </c>
      <c r="G137" s="164" t="s">
        <v>128</v>
      </c>
      <c r="H137" s="165">
        <v>1</v>
      </c>
      <c r="I137" s="166"/>
      <c r="J137" s="167">
        <f>ROUND(I137*H137,2)</f>
        <v>0</v>
      </c>
      <c r="K137" s="163" t="s">
        <v>142</v>
      </c>
      <c r="L137" s="33"/>
      <c r="M137" s="168" t="s">
        <v>1</v>
      </c>
      <c r="N137" s="169" t="s">
        <v>38</v>
      </c>
      <c r="O137" s="58"/>
      <c r="P137" s="170">
        <f>O137*H137</f>
        <v>0</v>
      </c>
      <c r="Q137" s="170">
        <v>0</v>
      </c>
      <c r="R137" s="170">
        <f>Q137*H137</f>
        <v>0</v>
      </c>
      <c r="S137" s="170">
        <v>0</v>
      </c>
      <c r="T137" s="171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72" t="s">
        <v>124</v>
      </c>
      <c r="AT137" s="172" t="s">
        <v>120</v>
      </c>
      <c r="AU137" s="172" t="s">
        <v>83</v>
      </c>
      <c r="AY137" s="17" t="s">
        <v>117</v>
      </c>
      <c r="BE137" s="173">
        <f>IF(N137="základní",J137,0)</f>
        <v>0</v>
      </c>
      <c r="BF137" s="173">
        <f>IF(N137="snížená",J137,0)</f>
        <v>0</v>
      </c>
      <c r="BG137" s="173">
        <f>IF(N137="zákl. přenesená",J137,0)</f>
        <v>0</v>
      </c>
      <c r="BH137" s="173">
        <f>IF(N137="sníž. přenesená",J137,0)</f>
        <v>0</v>
      </c>
      <c r="BI137" s="173">
        <f>IF(N137="nulová",J137,0)</f>
        <v>0</v>
      </c>
      <c r="BJ137" s="17" t="s">
        <v>81</v>
      </c>
      <c r="BK137" s="173">
        <f>ROUND(I137*H137,2)</f>
        <v>0</v>
      </c>
      <c r="BL137" s="17" t="s">
        <v>124</v>
      </c>
      <c r="BM137" s="172" t="s">
        <v>156</v>
      </c>
    </row>
    <row r="138" spans="1:65" s="2" customFormat="1" ht="32.450000000000003" customHeight="1">
      <c r="A138" s="32"/>
      <c r="B138" s="160"/>
      <c r="C138" s="161" t="s">
        <v>157</v>
      </c>
      <c r="D138" s="161" t="s">
        <v>120</v>
      </c>
      <c r="E138" s="162" t="s">
        <v>158</v>
      </c>
      <c r="F138" s="163" t="s">
        <v>159</v>
      </c>
      <c r="G138" s="164" t="s">
        <v>128</v>
      </c>
      <c r="H138" s="165">
        <v>23</v>
      </c>
      <c r="I138" s="166"/>
      <c r="J138" s="167">
        <f>ROUND(I138*H138,2)</f>
        <v>0</v>
      </c>
      <c r="K138" s="163" t="s">
        <v>142</v>
      </c>
      <c r="L138" s="33"/>
      <c r="M138" s="168" t="s">
        <v>1</v>
      </c>
      <c r="N138" s="169" t="s">
        <v>38</v>
      </c>
      <c r="O138" s="58"/>
      <c r="P138" s="170">
        <f>O138*H138</f>
        <v>0</v>
      </c>
      <c r="Q138" s="170">
        <v>5.0000000000000002E-5</v>
      </c>
      <c r="R138" s="170">
        <f>Q138*H138</f>
        <v>1.15E-3</v>
      </c>
      <c r="S138" s="170">
        <v>0</v>
      </c>
      <c r="T138" s="17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72" t="s">
        <v>124</v>
      </c>
      <c r="AT138" s="172" t="s">
        <v>120</v>
      </c>
      <c r="AU138" s="172" t="s">
        <v>83</v>
      </c>
      <c r="AY138" s="17" t="s">
        <v>117</v>
      </c>
      <c r="BE138" s="173">
        <f>IF(N138="základní",J138,0)</f>
        <v>0</v>
      </c>
      <c r="BF138" s="173">
        <f>IF(N138="snížená",J138,0)</f>
        <v>0</v>
      </c>
      <c r="BG138" s="173">
        <f>IF(N138="zákl. přenesená",J138,0)</f>
        <v>0</v>
      </c>
      <c r="BH138" s="173">
        <f>IF(N138="sníž. přenesená",J138,0)</f>
        <v>0</v>
      </c>
      <c r="BI138" s="173">
        <f>IF(N138="nulová",J138,0)</f>
        <v>0</v>
      </c>
      <c r="BJ138" s="17" t="s">
        <v>81</v>
      </c>
      <c r="BK138" s="173">
        <f>ROUND(I138*H138,2)</f>
        <v>0</v>
      </c>
      <c r="BL138" s="17" t="s">
        <v>124</v>
      </c>
      <c r="BM138" s="172" t="s">
        <v>160</v>
      </c>
    </row>
    <row r="139" spans="1:65" s="2" customFormat="1" ht="64.900000000000006" customHeight="1">
      <c r="A139" s="32"/>
      <c r="B139" s="160"/>
      <c r="C139" s="161" t="s">
        <v>161</v>
      </c>
      <c r="D139" s="161" t="s">
        <v>120</v>
      </c>
      <c r="E139" s="162" t="s">
        <v>162</v>
      </c>
      <c r="F139" s="163" t="s">
        <v>163</v>
      </c>
      <c r="G139" s="164" t="s">
        <v>141</v>
      </c>
      <c r="H139" s="165">
        <v>362.54700000000003</v>
      </c>
      <c r="I139" s="166"/>
      <c r="J139" s="167">
        <f>ROUND(I139*H139,2)</f>
        <v>0</v>
      </c>
      <c r="K139" s="163" t="s">
        <v>142</v>
      </c>
      <c r="L139" s="33"/>
      <c r="M139" s="168" t="s">
        <v>1</v>
      </c>
      <c r="N139" s="169" t="s">
        <v>38</v>
      </c>
      <c r="O139" s="58"/>
      <c r="P139" s="170">
        <f>O139*H139</f>
        <v>0</v>
      </c>
      <c r="Q139" s="170">
        <v>0</v>
      </c>
      <c r="R139" s="170">
        <f>Q139*H139</f>
        <v>0</v>
      </c>
      <c r="S139" s="170">
        <v>0.26</v>
      </c>
      <c r="T139" s="171">
        <f>S139*H139</f>
        <v>94.262220000000013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72" t="s">
        <v>124</v>
      </c>
      <c r="AT139" s="172" t="s">
        <v>120</v>
      </c>
      <c r="AU139" s="172" t="s">
        <v>83</v>
      </c>
      <c r="AY139" s="17" t="s">
        <v>117</v>
      </c>
      <c r="BE139" s="173">
        <f>IF(N139="základní",J139,0)</f>
        <v>0</v>
      </c>
      <c r="BF139" s="173">
        <f>IF(N139="snížená",J139,0)</f>
        <v>0</v>
      </c>
      <c r="BG139" s="173">
        <f>IF(N139="zákl. přenesená",J139,0)</f>
        <v>0</v>
      </c>
      <c r="BH139" s="173">
        <f>IF(N139="sníž. přenesená",J139,0)</f>
        <v>0</v>
      </c>
      <c r="BI139" s="173">
        <f>IF(N139="nulová",J139,0)</f>
        <v>0</v>
      </c>
      <c r="BJ139" s="17" t="s">
        <v>81</v>
      </c>
      <c r="BK139" s="173">
        <f>ROUND(I139*H139,2)</f>
        <v>0</v>
      </c>
      <c r="BL139" s="17" t="s">
        <v>124</v>
      </c>
      <c r="BM139" s="172" t="s">
        <v>164</v>
      </c>
    </row>
    <row r="140" spans="1:65" s="13" customFormat="1" ht="11.25">
      <c r="B140" s="174"/>
      <c r="D140" s="175" t="s">
        <v>130</v>
      </c>
      <c r="E140" s="176" t="s">
        <v>1</v>
      </c>
      <c r="F140" s="177" t="s">
        <v>165</v>
      </c>
      <c r="H140" s="178">
        <v>362.54700000000003</v>
      </c>
      <c r="I140" s="179"/>
      <c r="L140" s="174"/>
      <c r="M140" s="180"/>
      <c r="N140" s="181"/>
      <c r="O140" s="181"/>
      <c r="P140" s="181"/>
      <c r="Q140" s="181"/>
      <c r="R140" s="181"/>
      <c r="S140" s="181"/>
      <c r="T140" s="182"/>
      <c r="AT140" s="176" t="s">
        <v>130</v>
      </c>
      <c r="AU140" s="176" t="s">
        <v>83</v>
      </c>
      <c r="AV140" s="13" t="s">
        <v>83</v>
      </c>
      <c r="AW140" s="13" t="s">
        <v>30</v>
      </c>
      <c r="AX140" s="13" t="s">
        <v>81</v>
      </c>
      <c r="AY140" s="176" t="s">
        <v>117</v>
      </c>
    </row>
    <row r="141" spans="1:65" s="2" customFormat="1" ht="64.900000000000006" customHeight="1">
      <c r="A141" s="32"/>
      <c r="B141" s="160"/>
      <c r="C141" s="161" t="s">
        <v>166</v>
      </c>
      <c r="D141" s="161" t="s">
        <v>120</v>
      </c>
      <c r="E141" s="162" t="s">
        <v>167</v>
      </c>
      <c r="F141" s="163" t="s">
        <v>168</v>
      </c>
      <c r="G141" s="164" t="s">
        <v>141</v>
      </c>
      <c r="H141" s="165">
        <v>48.72</v>
      </c>
      <c r="I141" s="166"/>
      <c r="J141" s="167">
        <f>ROUND(I141*H141,2)</f>
        <v>0</v>
      </c>
      <c r="K141" s="163" t="s">
        <v>142</v>
      </c>
      <c r="L141" s="33"/>
      <c r="M141" s="168" t="s">
        <v>1</v>
      </c>
      <c r="N141" s="169" t="s">
        <v>38</v>
      </c>
      <c r="O141" s="58"/>
      <c r="P141" s="170">
        <f>O141*H141</f>
        <v>0</v>
      </c>
      <c r="Q141" s="170">
        <v>0</v>
      </c>
      <c r="R141" s="170">
        <f>Q141*H141</f>
        <v>0</v>
      </c>
      <c r="S141" s="170">
        <v>0.32</v>
      </c>
      <c r="T141" s="171">
        <f>S141*H141</f>
        <v>15.590400000000001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72" t="s">
        <v>124</v>
      </c>
      <c r="AT141" s="172" t="s">
        <v>120</v>
      </c>
      <c r="AU141" s="172" t="s">
        <v>83</v>
      </c>
      <c r="AY141" s="17" t="s">
        <v>117</v>
      </c>
      <c r="BE141" s="173">
        <f>IF(N141="základní",J141,0)</f>
        <v>0</v>
      </c>
      <c r="BF141" s="173">
        <f>IF(N141="snížená",J141,0)</f>
        <v>0</v>
      </c>
      <c r="BG141" s="173">
        <f>IF(N141="zákl. přenesená",J141,0)</f>
        <v>0</v>
      </c>
      <c r="BH141" s="173">
        <f>IF(N141="sníž. přenesená",J141,0)</f>
        <v>0</v>
      </c>
      <c r="BI141" s="173">
        <f>IF(N141="nulová",J141,0)</f>
        <v>0</v>
      </c>
      <c r="BJ141" s="17" t="s">
        <v>81</v>
      </c>
      <c r="BK141" s="173">
        <f>ROUND(I141*H141,2)</f>
        <v>0</v>
      </c>
      <c r="BL141" s="17" t="s">
        <v>124</v>
      </c>
      <c r="BM141" s="172" t="s">
        <v>169</v>
      </c>
    </row>
    <row r="142" spans="1:65" s="13" customFormat="1" ht="11.25">
      <c r="B142" s="174"/>
      <c r="D142" s="175" t="s">
        <v>130</v>
      </c>
      <c r="E142" s="176" t="s">
        <v>1</v>
      </c>
      <c r="F142" s="177" t="s">
        <v>170</v>
      </c>
      <c r="H142" s="178">
        <v>48.72</v>
      </c>
      <c r="I142" s="179"/>
      <c r="L142" s="174"/>
      <c r="M142" s="180"/>
      <c r="N142" s="181"/>
      <c r="O142" s="181"/>
      <c r="P142" s="181"/>
      <c r="Q142" s="181"/>
      <c r="R142" s="181"/>
      <c r="S142" s="181"/>
      <c r="T142" s="182"/>
      <c r="AT142" s="176" t="s">
        <v>130</v>
      </c>
      <c r="AU142" s="176" t="s">
        <v>83</v>
      </c>
      <c r="AV142" s="13" t="s">
        <v>83</v>
      </c>
      <c r="AW142" s="13" t="s">
        <v>30</v>
      </c>
      <c r="AX142" s="13" t="s">
        <v>81</v>
      </c>
      <c r="AY142" s="176" t="s">
        <v>117</v>
      </c>
    </row>
    <row r="143" spans="1:65" s="2" customFormat="1" ht="86.45" customHeight="1">
      <c r="A143" s="32"/>
      <c r="B143" s="160"/>
      <c r="C143" s="161" t="s">
        <v>171</v>
      </c>
      <c r="D143" s="161" t="s">
        <v>120</v>
      </c>
      <c r="E143" s="162" t="s">
        <v>172</v>
      </c>
      <c r="F143" s="163" t="s">
        <v>173</v>
      </c>
      <c r="G143" s="164" t="s">
        <v>141</v>
      </c>
      <c r="H143" s="165">
        <v>741.79899999999998</v>
      </c>
      <c r="I143" s="166"/>
      <c r="J143" s="167">
        <f>ROUND(I143*H143,2)</f>
        <v>0</v>
      </c>
      <c r="K143" s="163" t="s">
        <v>142</v>
      </c>
      <c r="L143" s="33"/>
      <c r="M143" s="168" t="s">
        <v>1</v>
      </c>
      <c r="N143" s="169" t="s">
        <v>38</v>
      </c>
      <c r="O143" s="58"/>
      <c r="P143" s="170">
        <f>O143*H143</f>
        <v>0</v>
      </c>
      <c r="Q143" s="170">
        <v>0</v>
      </c>
      <c r="R143" s="170">
        <f>Q143*H143</f>
        <v>0</v>
      </c>
      <c r="S143" s="170">
        <v>0.40799999999999997</v>
      </c>
      <c r="T143" s="171">
        <f>S143*H143</f>
        <v>302.65399199999996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2" t="s">
        <v>124</v>
      </c>
      <c r="AT143" s="172" t="s">
        <v>120</v>
      </c>
      <c r="AU143" s="172" t="s">
        <v>83</v>
      </c>
      <c r="AY143" s="17" t="s">
        <v>117</v>
      </c>
      <c r="BE143" s="173">
        <f>IF(N143="základní",J143,0)</f>
        <v>0</v>
      </c>
      <c r="BF143" s="173">
        <f>IF(N143="snížená",J143,0)</f>
        <v>0</v>
      </c>
      <c r="BG143" s="173">
        <f>IF(N143="zákl. přenesená",J143,0)</f>
        <v>0</v>
      </c>
      <c r="BH143" s="173">
        <f>IF(N143="sníž. přenesená",J143,0)</f>
        <v>0</v>
      </c>
      <c r="BI143" s="173">
        <f>IF(N143="nulová",J143,0)</f>
        <v>0</v>
      </c>
      <c r="BJ143" s="17" t="s">
        <v>81</v>
      </c>
      <c r="BK143" s="173">
        <f>ROUND(I143*H143,2)</f>
        <v>0</v>
      </c>
      <c r="BL143" s="17" t="s">
        <v>124</v>
      </c>
      <c r="BM143" s="172" t="s">
        <v>174</v>
      </c>
    </row>
    <row r="144" spans="1:65" s="15" customFormat="1" ht="11.25">
      <c r="B144" s="191"/>
      <c r="D144" s="175" t="s">
        <v>130</v>
      </c>
      <c r="E144" s="192" t="s">
        <v>1</v>
      </c>
      <c r="F144" s="193" t="s">
        <v>175</v>
      </c>
      <c r="H144" s="192" t="s">
        <v>1</v>
      </c>
      <c r="I144" s="194"/>
      <c r="L144" s="191"/>
      <c r="M144" s="195"/>
      <c r="N144" s="196"/>
      <c r="O144" s="196"/>
      <c r="P144" s="196"/>
      <c r="Q144" s="196"/>
      <c r="R144" s="196"/>
      <c r="S144" s="196"/>
      <c r="T144" s="197"/>
      <c r="AT144" s="192" t="s">
        <v>130</v>
      </c>
      <c r="AU144" s="192" t="s">
        <v>83</v>
      </c>
      <c r="AV144" s="15" t="s">
        <v>81</v>
      </c>
      <c r="AW144" s="15" t="s">
        <v>30</v>
      </c>
      <c r="AX144" s="15" t="s">
        <v>73</v>
      </c>
      <c r="AY144" s="192" t="s">
        <v>117</v>
      </c>
    </row>
    <row r="145" spans="1:65" s="13" customFormat="1" ht="22.5">
      <c r="B145" s="174"/>
      <c r="D145" s="175" t="s">
        <v>130</v>
      </c>
      <c r="E145" s="176" t="s">
        <v>1</v>
      </c>
      <c r="F145" s="177" t="s">
        <v>176</v>
      </c>
      <c r="H145" s="178">
        <v>1062.739</v>
      </c>
      <c r="I145" s="179"/>
      <c r="L145" s="174"/>
      <c r="M145" s="180"/>
      <c r="N145" s="181"/>
      <c r="O145" s="181"/>
      <c r="P145" s="181"/>
      <c r="Q145" s="181"/>
      <c r="R145" s="181"/>
      <c r="S145" s="181"/>
      <c r="T145" s="182"/>
      <c r="AT145" s="176" t="s">
        <v>130</v>
      </c>
      <c r="AU145" s="176" t="s">
        <v>83</v>
      </c>
      <c r="AV145" s="13" t="s">
        <v>83</v>
      </c>
      <c r="AW145" s="13" t="s">
        <v>30</v>
      </c>
      <c r="AX145" s="13" t="s">
        <v>73</v>
      </c>
      <c r="AY145" s="176" t="s">
        <v>117</v>
      </c>
    </row>
    <row r="146" spans="1:65" s="13" customFormat="1" ht="33.75">
      <c r="B146" s="174"/>
      <c r="D146" s="175" t="s">
        <v>130</v>
      </c>
      <c r="E146" s="176" t="s">
        <v>1</v>
      </c>
      <c r="F146" s="177" t="s">
        <v>177</v>
      </c>
      <c r="H146" s="178">
        <v>-320.94</v>
      </c>
      <c r="I146" s="179"/>
      <c r="L146" s="174"/>
      <c r="M146" s="180"/>
      <c r="N146" s="181"/>
      <c r="O146" s="181"/>
      <c r="P146" s="181"/>
      <c r="Q146" s="181"/>
      <c r="R146" s="181"/>
      <c r="S146" s="181"/>
      <c r="T146" s="182"/>
      <c r="AT146" s="176" t="s">
        <v>130</v>
      </c>
      <c r="AU146" s="176" t="s">
        <v>83</v>
      </c>
      <c r="AV146" s="13" t="s">
        <v>83</v>
      </c>
      <c r="AW146" s="13" t="s">
        <v>30</v>
      </c>
      <c r="AX146" s="13" t="s">
        <v>73</v>
      </c>
      <c r="AY146" s="176" t="s">
        <v>117</v>
      </c>
    </row>
    <row r="147" spans="1:65" s="14" customFormat="1" ht="11.25">
      <c r="B147" s="183"/>
      <c r="D147" s="175" t="s">
        <v>130</v>
      </c>
      <c r="E147" s="184" t="s">
        <v>1</v>
      </c>
      <c r="F147" s="185" t="s">
        <v>133</v>
      </c>
      <c r="H147" s="186">
        <v>741.79899999999998</v>
      </c>
      <c r="I147" s="187"/>
      <c r="L147" s="183"/>
      <c r="M147" s="188"/>
      <c r="N147" s="189"/>
      <c r="O147" s="189"/>
      <c r="P147" s="189"/>
      <c r="Q147" s="189"/>
      <c r="R147" s="189"/>
      <c r="S147" s="189"/>
      <c r="T147" s="190"/>
      <c r="AT147" s="184" t="s">
        <v>130</v>
      </c>
      <c r="AU147" s="184" t="s">
        <v>83</v>
      </c>
      <c r="AV147" s="14" t="s">
        <v>124</v>
      </c>
      <c r="AW147" s="14" t="s">
        <v>30</v>
      </c>
      <c r="AX147" s="14" t="s">
        <v>81</v>
      </c>
      <c r="AY147" s="184" t="s">
        <v>117</v>
      </c>
    </row>
    <row r="148" spans="1:65" s="2" customFormat="1" ht="54" customHeight="1">
      <c r="A148" s="32"/>
      <c r="B148" s="160"/>
      <c r="C148" s="161" t="s">
        <v>178</v>
      </c>
      <c r="D148" s="161" t="s">
        <v>120</v>
      </c>
      <c r="E148" s="162" t="s">
        <v>179</v>
      </c>
      <c r="F148" s="163" t="s">
        <v>180</v>
      </c>
      <c r="G148" s="164" t="s">
        <v>141</v>
      </c>
      <c r="H148" s="165">
        <v>21</v>
      </c>
      <c r="I148" s="166"/>
      <c r="J148" s="167">
        <f>ROUND(I148*H148,2)</f>
        <v>0</v>
      </c>
      <c r="K148" s="163" t="s">
        <v>142</v>
      </c>
      <c r="L148" s="33"/>
      <c r="M148" s="168" t="s">
        <v>1</v>
      </c>
      <c r="N148" s="169" t="s">
        <v>38</v>
      </c>
      <c r="O148" s="58"/>
      <c r="P148" s="170">
        <f>O148*H148</f>
        <v>0</v>
      </c>
      <c r="Q148" s="170">
        <v>0</v>
      </c>
      <c r="R148" s="170">
        <f>Q148*H148</f>
        <v>0</v>
      </c>
      <c r="S148" s="170">
        <v>0.32500000000000001</v>
      </c>
      <c r="T148" s="171">
        <f>S148*H148</f>
        <v>6.8250000000000002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2" t="s">
        <v>124</v>
      </c>
      <c r="AT148" s="172" t="s">
        <v>120</v>
      </c>
      <c r="AU148" s="172" t="s">
        <v>83</v>
      </c>
      <c r="AY148" s="17" t="s">
        <v>117</v>
      </c>
      <c r="BE148" s="173">
        <f>IF(N148="základní",J148,0)</f>
        <v>0</v>
      </c>
      <c r="BF148" s="173">
        <f>IF(N148="snížená",J148,0)</f>
        <v>0</v>
      </c>
      <c r="BG148" s="173">
        <f>IF(N148="zákl. přenesená",J148,0)</f>
        <v>0</v>
      </c>
      <c r="BH148" s="173">
        <f>IF(N148="sníž. přenesená",J148,0)</f>
        <v>0</v>
      </c>
      <c r="BI148" s="173">
        <f>IF(N148="nulová",J148,0)</f>
        <v>0</v>
      </c>
      <c r="BJ148" s="17" t="s">
        <v>81</v>
      </c>
      <c r="BK148" s="173">
        <f>ROUND(I148*H148,2)</f>
        <v>0</v>
      </c>
      <c r="BL148" s="17" t="s">
        <v>124</v>
      </c>
      <c r="BM148" s="172" t="s">
        <v>181</v>
      </c>
    </row>
    <row r="149" spans="1:65" s="2" customFormat="1" ht="64.900000000000006" customHeight="1">
      <c r="A149" s="32"/>
      <c r="B149" s="160"/>
      <c r="C149" s="161" t="s">
        <v>182</v>
      </c>
      <c r="D149" s="161" t="s">
        <v>120</v>
      </c>
      <c r="E149" s="162" t="s">
        <v>183</v>
      </c>
      <c r="F149" s="163" t="s">
        <v>184</v>
      </c>
      <c r="G149" s="164" t="s">
        <v>141</v>
      </c>
      <c r="H149" s="165">
        <v>1474.0060000000001</v>
      </c>
      <c r="I149" s="166"/>
      <c r="J149" s="167">
        <f>ROUND(I149*H149,2)</f>
        <v>0</v>
      </c>
      <c r="K149" s="163" t="s">
        <v>142</v>
      </c>
      <c r="L149" s="33"/>
      <c r="M149" s="168" t="s">
        <v>1</v>
      </c>
      <c r="N149" s="169" t="s">
        <v>38</v>
      </c>
      <c r="O149" s="58"/>
      <c r="P149" s="170">
        <f>O149*H149</f>
        <v>0</v>
      </c>
      <c r="Q149" s="170">
        <v>0</v>
      </c>
      <c r="R149" s="170">
        <f>Q149*H149</f>
        <v>0</v>
      </c>
      <c r="S149" s="170">
        <v>0.28999999999999998</v>
      </c>
      <c r="T149" s="171">
        <f>S149*H149</f>
        <v>427.46174000000002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2" t="s">
        <v>124</v>
      </c>
      <c r="AT149" s="172" t="s">
        <v>120</v>
      </c>
      <c r="AU149" s="172" t="s">
        <v>83</v>
      </c>
      <c r="AY149" s="17" t="s">
        <v>117</v>
      </c>
      <c r="BE149" s="173">
        <f>IF(N149="základní",J149,0)</f>
        <v>0</v>
      </c>
      <c r="BF149" s="173">
        <f>IF(N149="snížená",J149,0)</f>
        <v>0</v>
      </c>
      <c r="BG149" s="173">
        <f>IF(N149="zákl. přenesená",J149,0)</f>
        <v>0</v>
      </c>
      <c r="BH149" s="173">
        <f>IF(N149="sníž. přenesená",J149,0)</f>
        <v>0</v>
      </c>
      <c r="BI149" s="173">
        <f>IF(N149="nulová",J149,0)</f>
        <v>0</v>
      </c>
      <c r="BJ149" s="17" t="s">
        <v>81</v>
      </c>
      <c r="BK149" s="173">
        <f>ROUND(I149*H149,2)</f>
        <v>0</v>
      </c>
      <c r="BL149" s="17" t="s">
        <v>124</v>
      </c>
      <c r="BM149" s="172" t="s">
        <v>185</v>
      </c>
    </row>
    <row r="150" spans="1:65" s="15" customFormat="1" ht="11.25">
      <c r="B150" s="191"/>
      <c r="D150" s="175" t="s">
        <v>130</v>
      </c>
      <c r="E150" s="192" t="s">
        <v>1</v>
      </c>
      <c r="F150" s="193" t="s">
        <v>186</v>
      </c>
      <c r="H150" s="192" t="s">
        <v>1</v>
      </c>
      <c r="I150" s="194"/>
      <c r="L150" s="191"/>
      <c r="M150" s="195"/>
      <c r="N150" s="196"/>
      <c r="O150" s="196"/>
      <c r="P150" s="196"/>
      <c r="Q150" s="196"/>
      <c r="R150" s="196"/>
      <c r="S150" s="196"/>
      <c r="T150" s="197"/>
      <c r="AT150" s="192" t="s">
        <v>130</v>
      </c>
      <c r="AU150" s="192" t="s">
        <v>83</v>
      </c>
      <c r="AV150" s="15" t="s">
        <v>81</v>
      </c>
      <c r="AW150" s="15" t="s">
        <v>30</v>
      </c>
      <c r="AX150" s="15" t="s">
        <v>73</v>
      </c>
      <c r="AY150" s="192" t="s">
        <v>117</v>
      </c>
    </row>
    <row r="151" spans="1:65" s="13" customFormat="1" ht="11.25">
      <c r="B151" s="174"/>
      <c r="D151" s="175" t="s">
        <v>130</v>
      </c>
      <c r="E151" s="176" t="s">
        <v>1</v>
      </c>
      <c r="F151" s="177" t="s">
        <v>187</v>
      </c>
      <c r="H151" s="178">
        <v>1474.0060000000001</v>
      </c>
      <c r="I151" s="179"/>
      <c r="L151" s="174"/>
      <c r="M151" s="180"/>
      <c r="N151" s="181"/>
      <c r="O151" s="181"/>
      <c r="P151" s="181"/>
      <c r="Q151" s="181"/>
      <c r="R151" s="181"/>
      <c r="S151" s="181"/>
      <c r="T151" s="182"/>
      <c r="AT151" s="176" t="s">
        <v>130</v>
      </c>
      <c r="AU151" s="176" t="s">
        <v>83</v>
      </c>
      <c r="AV151" s="13" t="s">
        <v>83</v>
      </c>
      <c r="AW151" s="13" t="s">
        <v>30</v>
      </c>
      <c r="AX151" s="13" t="s">
        <v>81</v>
      </c>
      <c r="AY151" s="176" t="s">
        <v>117</v>
      </c>
    </row>
    <row r="152" spans="1:65" s="2" customFormat="1" ht="54" customHeight="1">
      <c r="A152" s="32"/>
      <c r="B152" s="160"/>
      <c r="C152" s="161" t="s">
        <v>188</v>
      </c>
      <c r="D152" s="161" t="s">
        <v>120</v>
      </c>
      <c r="E152" s="162" t="s">
        <v>189</v>
      </c>
      <c r="F152" s="163" t="s">
        <v>190</v>
      </c>
      <c r="G152" s="164" t="s">
        <v>141</v>
      </c>
      <c r="H152" s="165">
        <v>320.94</v>
      </c>
      <c r="I152" s="166"/>
      <c r="J152" s="167">
        <f>ROUND(I152*H152,2)</f>
        <v>0</v>
      </c>
      <c r="K152" s="163" t="s">
        <v>142</v>
      </c>
      <c r="L152" s="33"/>
      <c r="M152" s="168" t="s">
        <v>1</v>
      </c>
      <c r="N152" s="169" t="s">
        <v>38</v>
      </c>
      <c r="O152" s="58"/>
      <c r="P152" s="170">
        <f>O152*H152</f>
        <v>0</v>
      </c>
      <c r="Q152" s="170">
        <v>0</v>
      </c>
      <c r="R152" s="170">
        <f>Q152*H152</f>
        <v>0</v>
      </c>
      <c r="S152" s="170">
        <v>0.32500000000000001</v>
      </c>
      <c r="T152" s="171">
        <f>S152*H152</f>
        <v>104.30550000000001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2" t="s">
        <v>124</v>
      </c>
      <c r="AT152" s="172" t="s">
        <v>120</v>
      </c>
      <c r="AU152" s="172" t="s">
        <v>83</v>
      </c>
      <c r="AY152" s="17" t="s">
        <v>117</v>
      </c>
      <c r="BE152" s="173">
        <f>IF(N152="základní",J152,0)</f>
        <v>0</v>
      </c>
      <c r="BF152" s="173">
        <f>IF(N152="snížená",J152,0)</f>
        <v>0</v>
      </c>
      <c r="BG152" s="173">
        <f>IF(N152="zákl. přenesená",J152,0)</f>
        <v>0</v>
      </c>
      <c r="BH152" s="173">
        <f>IF(N152="sníž. přenesená",J152,0)</f>
        <v>0</v>
      </c>
      <c r="BI152" s="173">
        <f>IF(N152="nulová",J152,0)</f>
        <v>0</v>
      </c>
      <c r="BJ152" s="17" t="s">
        <v>81</v>
      </c>
      <c r="BK152" s="173">
        <f>ROUND(I152*H152,2)</f>
        <v>0</v>
      </c>
      <c r="BL152" s="17" t="s">
        <v>124</v>
      </c>
      <c r="BM152" s="172" t="s">
        <v>191</v>
      </c>
    </row>
    <row r="153" spans="1:65" s="13" customFormat="1" ht="22.5">
      <c r="B153" s="174"/>
      <c r="D153" s="175" t="s">
        <v>130</v>
      </c>
      <c r="E153" s="176" t="s">
        <v>1</v>
      </c>
      <c r="F153" s="177" t="s">
        <v>192</v>
      </c>
      <c r="H153" s="178">
        <v>320.94</v>
      </c>
      <c r="I153" s="179"/>
      <c r="L153" s="174"/>
      <c r="M153" s="180"/>
      <c r="N153" s="181"/>
      <c r="O153" s="181"/>
      <c r="P153" s="181"/>
      <c r="Q153" s="181"/>
      <c r="R153" s="181"/>
      <c r="S153" s="181"/>
      <c r="T153" s="182"/>
      <c r="AT153" s="176" t="s">
        <v>130</v>
      </c>
      <c r="AU153" s="176" t="s">
        <v>83</v>
      </c>
      <c r="AV153" s="13" t="s">
        <v>83</v>
      </c>
      <c r="AW153" s="13" t="s">
        <v>30</v>
      </c>
      <c r="AX153" s="13" t="s">
        <v>81</v>
      </c>
      <c r="AY153" s="176" t="s">
        <v>117</v>
      </c>
    </row>
    <row r="154" spans="1:65" s="2" customFormat="1" ht="54" customHeight="1">
      <c r="A154" s="32"/>
      <c r="B154" s="160"/>
      <c r="C154" s="161" t="s">
        <v>8</v>
      </c>
      <c r="D154" s="161" t="s">
        <v>120</v>
      </c>
      <c r="E154" s="162" t="s">
        <v>193</v>
      </c>
      <c r="F154" s="163" t="s">
        <v>194</v>
      </c>
      <c r="G154" s="164" t="s">
        <v>141</v>
      </c>
      <c r="H154" s="165">
        <v>1517.8019999999999</v>
      </c>
      <c r="I154" s="166"/>
      <c r="J154" s="167">
        <f>ROUND(I154*H154,2)</f>
        <v>0</v>
      </c>
      <c r="K154" s="163" t="s">
        <v>142</v>
      </c>
      <c r="L154" s="33"/>
      <c r="M154" s="168" t="s">
        <v>1</v>
      </c>
      <c r="N154" s="169" t="s">
        <v>38</v>
      </c>
      <c r="O154" s="58"/>
      <c r="P154" s="170">
        <f>O154*H154</f>
        <v>0</v>
      </c>
      <c r="Q154" s="170">
        <v>0</v>
      </c>
      <c r="R154" s="170">
        <f>Q154*H154</f>
        <v>0</v>
      </c>
      <c r="S154" s="170">
        <v>0.22</v>
      </c>
      <c r="T154" s="171">
        <f>S154*H154</f>
        <v>333.91643999999997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2" t="s">
        <v>124</v>
      </c>
      <c r="AT154" s="172" t="s">
        <v>120</v>
      </c>
      <c r="AU154" s="172" t="s">
        <v>83</v>
      </c>
      <c r="AY154" s="17" t="s">
        <v>117</v>
      </c>
      <c r="BE154" s="173">
        <f>IF(N154="základní",J154,0)</f>
        <v>0</v>
      </c>
      <c r="BF154" s="173">
        <f>IF(N154="snížená",J154,0)</f>
        <v>0</v>
      </c>
      <c r="BG154" s="173">
        <f>IF(N154="zákl. přenesená",J154,0)</f>
        <v>0</v>
      </c>
      <c r="BH154" s="173">
        <f>IF(N154="sníž. přenesená",J154,0)</f>
        <v>0</v>
      </c>
      <c r="BI154" s="173">
        <f>IF(N154="nulová",J154,0)</f>
        <v>0</v>
      </c>
      <c r="BJ154" s="17" t="s">
        <v>81</v>
      </c>
      <c r="BK154" s="173">
        <f>ROUND(I154*H154,2)</f>
        <v>0</v>
      </c>
      <c r="BL154" s="17" t="s">
        <v>124</v>
      </c>
      <c r="BM154" s="172" t="s">
        <v>195</v>
      </c>
    </row>
    <row r="155" spans="1:65" s="13" customFormat="1" ht="22.5">
      <c r="B155" s="174"/>
      <c r="D155" s="175" t="s">
        <v>130</v>
      </c>
      <c r="E155" s="176" t="s">
        <v>1</v>
      </c>
      <c r="F155" s="177" t="s">
        <v>196</v>
      </c>
      <c r="H155" s="178">
        <v>514.13499999999999</v>
      </c>
      <c r="I155" s="179"/>
      <c r="L155" s="174"/>
      <c r="M155" s="180"/>
      <c r="N155" s="181"/>
      <c r="O155" s="181"/>
      <c r="P155" s="181"/>
      <c r="Q155" s="181"/>
      <c r="R155" s="181"/>
      <c r="S155" s="181"/>
      <c r="T155" s="182"/>
      <c r="AT155" s="176" t="s">
        <v>130</v>
      </c>
      <c r="AU155" s="176" t="s">
        <v>83</v>
      </c>
      <c r="AV155" s="13" t="s">
        <v>83</v>
      </c>
      <c r="AW155" s="13" t="s">
        <v>30</v>
      </c>
      <c r="AX155" s="13" t="s">
        <v>73</v>
      </c>
      <c r="AY155" s="176" t="s">
        <v>117</v>
      </c>
    </row>
    <row r="156" spans="1:65" s="13" customFormat="1" ht="11.25">
      <c r="B156" s="174"/>
      <c r="D156" s="175" t="s">
        <v>130</v>
      </c>
      <c r="E156" s="176" t="s">
        <v>1</v>
      </c>
      <c r="F156" s="177" t="s">
        <v>197</v>
      </c>
      <c r="H156" s="178">
        <v>1003.667</v>
      </c>
      <c r="I156" s="179"/>
      <c r="L156" s="174"/>
      <c r="M156" s="180"/>
      <c r="N156" s="181"/>
      <c r="O156" s="181"/>
      <c r="P156" s="181"/>
      <c r="Q156" s="181"/>
      <c r="R156" s="181"/>
      <c r="S156" s="181"/>
      <c r="T156" s="182"/>
      <c r="AT156" s="176" t="s">
        <v>130</v>
      </c>
      <c r="AU156" s="176" t="s">
        <v>83</v>
      </c>
      <c r="AV156" s="13" t="s">
        <v>83</v>
      </c>
      <c r="AW156" s="13" t="s">
        <v>30</v>
      </c>
      <c r="AX156" s="13" t="s">
        <v>73</v>
      </c>
      <c r="AY156" s="176" t="s">
        <v>117</v>
      </c>
    </row>
    <row r="157" spans="1:65" s="14" customFormat="1" ht="11.25">
      <c r="B157" s="183"/>
      <c r="D157" s="175" t="s">
        <v>130</v>
      </c>
      <c r="E157" s="184" t="s">
        <v>1</v>
      </c>
      <c r="F157" s="185" t="s">
        <v>133</v>
      </c>
      <c r="H157" s="186">
        <v>1517.8019999999999</v>
      </c>
      <c r="I157" s="187"/>
      <c r="L157" s="183"/>
      <c r="M157" s="188"/>
      <c r="N157" s="189"/>
      <c r="O157" s="189"/>
      <c r="P157" s="189"/>
      <c r="Q157" s="189"/>
      <c r="R157" s="189"/>
      <c r="S157" s="189"/>
      <c r="T157" s="190"/>
      <c r="AT157" s="184" t="s">
        <v>130</v>
      </c>
      <c r="AU157" s="184" t="s">
        <v>83</v>
      </c>
      <c r="AV157" s="14" t="s">
        <v>124</v>
      </c>
      <c r="AW157" s="14" t="s">
        <v>30</v>
      </c>
      <c r="AX157" s="14" t="s">
        <v>81</v>
      </c>
      <c r="AY157" s="184" t="s">
        <v>117</v>
      </c>
    </row>
    <row r="158" spans="1:65" s="2" customFormat="1" ht="32.450000000000003" customHeight="1">
      <c r="A158" s="32"/>
      <c r="B158" s="160"/>
      <c r="C158" s="161" t="s">
        <v>198</v>
      </c>
      <c r="D158" s="161" t="s">
        <v>120</v>
      </c>
      <c r="E158" s="162" t="s">
        <v>199</v>
      </c>
      <c r="F158" s="163" t="s">
        <v>200</v>
      </c>
      <c r="G158" s="164" t="s">
        <v>201</v>
      </c>
      <c r="H158" s="165">
        <v>72</v>
      </c>
      <c r="I158" s="166"/>
      <c r="J158" s="167">
        <f>ROUND(I158*H158,2)</f>
        <v>0</v>
      </c>
      <c r="K158" s="163" t="s">
        <v>142</v>
      </c>
      <c r="L158" s="33"/>
      <c r="M158" s="168" t="s">
        <v>1</v>
      </c>
      <c r="N158" s="169" t="s">
        <v>38</v>
      </c>
      <c r="O158" s="58"/>
      <c r="P158" s="170">
        <f>O158*H158</f>
        <v>0</v>
      </c>
      <c r="Q158" s="170">
        <v>0</v>
      </c>
      <c r="R158" s="170">
        <f>Q158*H158</f>
        <v>0</v>
      </c>
      <c r="S158" s="170">
        <v>0</v>
      </c>
      <c r="T158" s="17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2" t="s">
        <v>124</v>
      </c>
      <c r="AT158" s="172" t="s">
        <v>120</v>
      </c>
      <c r="AU158" s="172" t="s">
        <v>83</v>
      </c>
      <c r="AY158" s="17" t="s">
        <v>117</v>
      </c>
      <c r="BE158" s="173">
        <f>IF(N158="základní",J158,0)</f>
        <v>0</v>
      </c>
      <c r="BF158" s="173">
        <f>IF(N158="snížená",J158,0)</f>
        <v>0</v>
      </c>
      <c r="BG158" s="173">
        <f>IF(N158="zákl. přenesená",J158,0)</f>
        <v>0</v>
      </c>
      <c r="BH158" s="173">
        <f>IF(N158="sníž. přenesená",J158,0)</f>
        <v>0</v>
      </c>
      <c r="BI158" s="173">
        <f>IF(N158="nulová",J158,0)</f>
        <v>0</v>
      </c>
      <c r="BJ158" s="17" t="s">
        <v>81</v>
      </c>
      <c r="BK158" s="173">
        <f>ROUND(I158*H158,2)</f>
        <v>0</v>
      </c>
      <c r="BL158" s="17" t="s">
        <v>124</v>
      </c>
      <c r="BM158" s="172" t="s">
        <v>202</v>
      </c>
    </row>
    <row r="159" spans="1:65" s="13" customFormat="1" ht="11.25">
      <c r="B159" s="174"/>
      <c r="D159" s="175" t="s">
        <v>130</v>
      </c>
      <c r="E159" s="176" t="s">
        <v>1</v>
      </c>
      <c r="F159" s="177" t="s">
        <v>203</v>
      </c>
      <c r="H159" s="178">
        <v>72</v>
      </c>
      <c r="I159" s="179"/>
      <c r="L159" s="174"/>
      <c r="M159" s="180"/>
      <c r="N159" s="181"/>
      <c r="O159" s="181"/>
      <c r="P159" s="181"/>
      <c r="Q159" s="181"/>
      <c r="R159" s="181"/>
      <c r="S159" s="181"/>
      <c r="T159" s="182"/>
      <c r="AT159" s="176" t="s">
        <v>130</v>
      </c>
      <c r="AU159" s="176" t="s">
        <v>83</v>
      </c>
      <c r="AV159" s="13" t="s">
        <v>83</v>
      </c>
      <c r="AW159" s="13" t="s">
        <v>30</v>
      </c>
      <c r="AX159" s="13" t="s">
        <v>81</v>
      </c>
      <c r="AY159" s="176" t="s">
        <v>117</v>
      </c>
    </row>
    <row r="160" spans="1:65" s="2" customFormat="1" ht="32.450000000000003" customHeight="1">
      <c r="A160" s="32"/>
      <c r="B160" s="160"/>
      <c r="C160" s="161" t="s">
        <v>204</v>
      </c>
      <c r="D160" s="161" t="s">
        <v>120</v>
      </c>
      <c r="E160" s="162" t="s">
        <v>205</v>
      </c>
      <c r="F160" s="163" t="s">
        <v>206</v>
      </c>
      <c r="G160" s="164" t="s">
        <v>207</v>
      </c>
      <c r="H160" s="165">
        <v>3</v>
      </c>
      <c r="I160" s="166"/>
      <c r="J160" s="167">
        <f>ROUND(I160*H160,2)</f>
        <v>0</v>
      </c>
      <c r="K160" s="163" t="s">
        <v>142</v>
      </c>
      <c r="L160" s="33"/>
      <c r="M160" s="168" t="s">
        <v>1</v>
      </c>
      <c r="N160" s="169" t="s">
        <v>38</v>
      </c>
      <c r="O160" s="58"/>
      <c r="P160" s="170">
        <f>O160*H160</f>
        <v>0</v>
      </c>
      <c r="Q160" s="170">
        <v>0</v>
      </c>
      <c r="R160" s="170">
        <f>Q160*H160</f>
        <v>0</v>
      </c>
      <c r="S160" s="170">
        <v>0</v>
      </c>
      <c r="T160" s="171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2" t="s">
        <v>124</v>
      </c>
      <c r="AT160" s="172" t="s">
        <v>120</v>
      </c>
      <c r="AU160" s="172" t="s">
        <v>83</v>
      </c>
      <c r="AY160" s="17" t="s">
        <v>117</v>
      </c>
      <c r="BE160" s="173">
        <f>IF(N160="základní",J160,0)</f>
        <v>0</v>
      </c>
      <c r="BF160" s="173">
        <f>IF(N160="snížená",J160,0)</f>
        <v>0</v>
      </c>
      <c r="BG160" s="173">
        <f>IF(N160="zákl. přenesená",J160,0)</f>
        <v>0</v>
      </c>
      <c r="BH160" s="173">
        <f>IF(N160="sníž. přenesená",J160,0)</f>
        <v>0</v>
      </c>
      <c r="BI160" s="173">
        <f>IF(N160="nulová",J160,0)</f>
        <v>0</v>
      </c>
      <c r="BJ160" s="17" t="s">
        <v>81</v>
      </c>
      <c r="BK160" s="173">
        <f>ROUND(I160*H160,2)</f>
        <v>0</v>
      </c>
      <c r="BL160" s="17" t="s">
        <v>124</v>
      </c>
      <c r="BM160" s="172" t="s">
        <v>208</v>
      </c>
    </row>
    <row r="161" spans="1:65" s="2" customFormat="1" ht="43.15" customHeight="1">
      <c r="A161" s="32"/>
      <c r="B161" s="160"/>
      <c r="C161" s="161" t="s">
        <v>209</v>
      </c>
      <c r="D161" s="161" t="s">
        <v>120</v>
      </c>
      <c r="E161" s="162" t="s">
        <v>210</v>
      </c>
      <c r="F161" s="163" t="s">
        <v>211</v>
      </c>
      <c r="G161" s="164" t="s">
        <v>212</v>
      </c>
      <c r="H161" s="165">
        <v>5083.0789999999997</v>
      </c>
      <c r="I161" s="166"/>
      <c r="J161" s="167">
        <f>ROUND(I161*H161,2)</f>
        <v>0</v>
      </c>
      <c r="K161" s="163" t="s">
        <v>142</v>
      </c>
      <c r="L161" s="33"/>
      <c r="M161" s="168" t="s">
        <v>1</v>
      </c>
      <c r="N161" s="169" t="s">
        <v>38</v>
      </c>
      <c r="O161" s="58"/>
      <c r="P161" s="170">
        <f>O161*H161</f>
        <v>0</v>
      </c>
      <c r="Q161" s="170">
        <v>0</v>
      </c>
      <c r="R161" s="170">
        <f>Q161*H161</f>
        <v>0</v>
      </c>
      <c r="S161" s="170">
        <v>0</v>
      </c>
      <c r="T161" s="171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2" t="s">
        <v>124</v>
      </c>
      <c r="AT161" s="172" t="s">
        <v>120</v>
      </c>
      <c r="AU161" s="172" t="s">
        <v>83</v>
      </c>
      <c r="AY161" s="17" t="s">
        <v>117</v>
      </c>
      <c r="BE161" s="173">
        <f>IF(N161="základní",J161,0)</f>
        <v>0</v>
      </c>
      <c r="BF161" s="173">
        <f>IF(N161="snížená",J161,0)</f>
        <v>0</v>
      </c>
      <c r="BG161" s="173">
        <f>IF(N161="zákl. přenesená",J161,0)</f>
        <v>0</v>
      </c>
      <c r="BH161" s="173">
        <f>IF(N161="sníž. přenesená",J161,0)</f>
        <v>0</v>
      </c>
      <c r="BI161" s="173">
        <f>IF(N161="nulová",J161,0)</f>
        <v>0</v>
      </c>
      <c r="BJ161" s="17" t="s">
        <v>81</v>
      </c>
      <c r="BK161" s="173">
        <f>ROUND(I161*H161,2)</f>
        <v>0</v>
      </c>
      <c r="BL161" s="17" t="s">
        <v>124</v>
      </c>
      <c r="BM161" s="172" t="s">
        <v>213</v>
      </c>
    </row>
    <row r="162" spans="1:65" s="15" customFormat="1" ht="11.25">
      <c r="B162" s="191"/>
      <c r="D162" s="175" t="s">
        <v>130</v>
      </c>
      <c r="E162" s="192" t="s">
        <v>1</v>
      </c>
      <c r="F162" s="193" t="s">
        <v>214</v>
      </c>
      <c r="H162" s="192" t="s">
        <v>1</v>
      </c>
      <c r="I162" s="194"/>
      <c r="L162" s="191"/>
      <c r="M162" s="195"/>
      <c r="N162" s="196"/>
      <c r="O162" s="196"/>
      <c r="P162" s="196"/>
      <c r="Q162" s="196"/>
      <c r="R162" s="196"/>
      <c r="S162" s="196"/>
      <c r="T162" s="197"/>
      <c r="AT162" s="192" t="s">
        <v>130</v>
      </c>
      <c r="AU162" s="192" t="s">
        <v>83</v>
      </c>
      <c r="AV162" s="15" t="s">
        <v>81</v>
      </c>
      <c r="AW162" s="15" t="s">
        <v>30</v>
      </c>
      <c r="AX162" s="15" t="s">
        <v>73</v>
      </c>
      <c r="AY162" s="192" t="s">
        <v>117</v>
      </c>
    </row>
    <row r="163" spans="1:65" s="15" customFormat="1" ht="11.25">
      <c r="B163" s="191"/>
      <c r="D163" s="175" t="s">
        <v>130</v>
      </c>
      <c r="E163" s="192" t="s">
        <v>1</v>
      </c>
      <c r="F163" s="193" t="s">
        <v>215</v>
      </c>
      <c r="H163" s="192" t="s">
        <v>1</v>
      </c>
      <c r="I163" s="194"/>
      <c r="L163" s="191"/>
      <c r="M163" s="195"/>
      <c r="N163" s="196"/>
      <c r="O163" s="196"/>
      <c r="P163" s="196"/>
      <c r="Q163" s="196"/>
      <c r="R163" s="196"/>
      <c r="S163" s="196"/>
      <c r="T163" s="197"/>
      <c r="AT163" s="192" t="s">
        <v>130</v>
      </c>
      <c r="AU163" s="192" t="s">
        <v>83</v>
      </c>
      <c r="AV163" s="15" t="s">
        <v>81</v>
      </c>
      <c r="AW163" s="15" t="s">
        <v>30</v>
      </c>
      <c r="AX163" s="15" t="s">
        <v>73</v>
      </c>
      <c r="AY163" s="192" t="s">
        <v>117</v>
      </c>
    </row>
    <row r="164" spans="1:65" s="13" customFormat="1" ht="22.5">
      <c r="B164" s="174"/>
      <c r="D164" s="175" t="s">
        <v>130</v>
      </c>
      <c r="E164" s="176" t="s">
        <v>1</v>
      </c>
      <c r="F164" s="177" t="s">
        <v>216</v>
      </c>
      <c r="H164" s="178">
        <v>287.76900000000001</v>
      </c>
      <c r="I164" s="179"/>
      <c r="L164" s="174"/>
      <c r="M164" s="180"/>
      <c r="N164" s="181"/>
      <c r="O164" s="181"/>
      <c r="P164" s="181"/>
      <c r="Q164" s="181"/>
      <c r="R164" s="181"/>
      <c r="S164" s="181"/>
      <c r="T164" s="182"/>
      <c r="AT164" s="176" t="s">
        <v>130</v>
      </c>
      <c r="AU164" s="176" t="s">
        <v>83</v>
      </c>
      <c r="AV164" s="13" t="s">
        <v>83</v>
      </c>
      <c r="AW164" s="13" t="s">
        <v>30</v>
      </c>
      <c r="AX164" s="13" t="s">
        <v>73</v>
      </c>
      <c r="AY164" s="176" t="s">
        <v>117</v>
      </c>
    </row>
    <row r="165" spans="1:65" s="15" customFormat="1" ht="11.25">
      <c r="B165" s="191"/>
      <c r="D165" s="175" t="s">
        <v>130</v>
      </c>
      <c r="E165" s="192" t="s">
        <v>1</v>
      </c>
      <c r="F165" s="193" t="s">
        <v>217</v>
      </c>
      <c r="H165" s="192" t="s">
        <v>1</v>
      </c>
      <c r="I165" s="194"/>
      <c r="L165" s="191"/>
      <c r="M165" s="195"/>
      <c r="N165" s="196"/>
      <c r="O165" s="196"/>
      <c r="P165" s="196"/>
      <c r="Q165" s="196"/>
      <c r="R165" s="196"/>
      <c r="S165" s="196"/>
      <c r="T165" s="197"/>
      <c r="AT165" s="192" t="s">
        <v>130</v>
      </c>
      <c r="AU165" s="192" t="s">
        <v>83</v>
      </c>
      <c r="AV165" s="15" t="s">
        <v>81</v>
      </c>
      <c r="AW165" s="15" t="s">
        <v>30</v>
      </c>
      <c r="AX165" s="15" t="s">
        <v>73</v>
      </c>
      <c r="AY165" s="192" t="s">
        <v>117</v>
      </c>
    </row>
    <row r="166" spans="1:65" s="13" customFormat="1" ht="11.25">
      <c r="B166" s="174"/>
      <c r="D166" s="175" t="s">
        <v>130</v>
      </c>
      <c r="E166" s="176" t="s">
        <v>1</v>
      </c>
      <c r="F166" s="177" t="s">
        <v>218</v>
      </c>
      <c r="H166" s="178">
        <v>617.48</v>
      </c>
      <c r="I166" s="179"/>
      <c r="L166" s="174"/>
      <c r="M166" s="180"/>
      <c r="N166" s="181"/>
      <c r="O166" s="181"/>
      <c r="P166" s="181"/>
      <c r="Q166" s="181"/>
      <c r="R166" s="181"/>
      <c r="S166" s="181"/>
      <c r="T166" s="182"/>
      <c r="AT166" s="176" t="s">
        <v>130</v>
      </c>
      <c r="AU166" s="176" t="s">
        <v>83</v>
      </c>
      <c r="AV166" s="13" t="s">
        <v>83</v>
      </c>
      <c r="AW166" s="13" t="s">
        <v>30</v>
      </c>
      <c r="AX166" s="13" t="s">
        <v>73</v>
      </c>
      <c r="AY166" s="176" t="s">
        <v>117</v>
      </c>
    </row>
    <row r="167" spans="1:65" s="13" customFormat="1" ht="11.25">
      <c r="B167" s="174"/>
      <c r="D167" s="175" t="s">
        <v>130</v>
      </c>
      <c r="E167" s="176" t="s">
        <v>1</v>
      </c>
      <c r="F167" s="177" t="s">
        <v>219</v>
      </c>
      <c r="H167" s="178">
        <v>770.91</v>
      </c>
      <c r="I167" s="179"/>
      <c r="L167" s="174"/>
      <c r="M167" s="180"/>
      <c r="N167" s="181"/>
      <c r="O167" s="181"/>
      <c r="P167" s="181"/>
      <c r="Q167" s="181"/>
      <c r="R167" s="181"/>
      <c r="S167" s="181"/>
      <c r="T167" s="182"/>
      <c r="AT167" s="176" t="s">
        <v>130</v>
      </c>
      <c r="AU167" s="176" t="s">
        <v>83</v>
      </c>
      <c r="AV167" s="13" t="s">
        <v>83</v>
      </c>
      <c r="AW167" s="13" t="s">
        <v>30</v>
      </c>
      <c r="AX167" s="13" t="s">
        <v>73</v>
      </c>
      <c r="AY167" s="176" t="s">
        <v>117</v>
      </c>
    </row>
    <row r="168" spans="1:65" s="13" customFormat="1" ht="11.25">
      <c r="B168" s="174"/>
      <c r="D168" s="175" t="s">
        <v>130</v>
      </c>
      <c r="E168" s="176" t="s">
        <v>1</v>
      </c>
      <c r="F168" s="177" t="s">
        <v>220</v>
      </c>
      <c r="H168" s="178">
        <v>12.538</v>
      </c>
      <c r="I168" s="179"/>
      <c r="L168" s="174"/>
      <c r="M168" s="180"/>
      <c r="N168" s="181"/>
      <c r="O168" s="181"/>
      <c r="P168" s="181"/>
      <c r="Q168" s="181"/>
      <c r="R168" s="181"/>
      <c r="S168" s="181"/>
      <c r="T168" s="182"/>
      <c r="AT168" s="176" t="s">
        <v>130</v>
      </c>
      <c r="AU168" s="176" t="s">
        <v>83</v>
      </c>
      <c r="AV168" s="13" t="s">
        <v>83</v>
      </c>
      <c r="AW168" s="13" t="s">
        <v>30</v>
      </c>
      <c r="AX168" s="13" t="s">
        <v>73</v>
      </c>
      <c r="AY168" s="176" t="s">
        <v>117</v>
      </c>
    </row>
    <row r="169" spans="1:65" s="15" customFormat="1" ht="11.25">
      <c r="B169" s="191"/>
      <c r="D169" s="175" t="s">
        <v>130</v>
      </c>
      <c r="E169" s="192" t="s">
        <v>1</v>
      </c>
      <c r="F169" s="193" t="s">
        <v>221</v>
      </c>
      <c r="H169" s="192" t="s">
        <v>1</v>
      </c>
      <c r="I169" s="194"/>
      <c r="L169" s="191"/>
      <c r="M169" s="195"/>
      <c r="N169" s="196"/>
      <c r="O169" s="196"/>
      <c r="P169" s="196"/>
      <c r="Q169" s="196"/>
      <c r="R169" s="196"/>
      <c r="S169" s="196"/>
      <c r="T169" s="197"/>
      <c r="AT169" s="192" t="s">
        <v>130</v>
      </c>
      <c r="AU169" s="192" t="s">
        <v>83</v>
      </c>
      <c r="AV169" s="15" t="s">
        <v>81</v>
      </c>
      <c r="AW169" s="15" t="s">
        <v>30</v>
      </c>
      <c r="AX169" s="15" t="s">
        <v>73</v>
      </c>
      <c r="AY169" s="192" t="s">
        <v>117</v>
      </c>
    </row>
    <row r="170" spans="1:65" s="13" customFormat="1" ht="11.25">
      <c r="B170" s="174"/>
      <c r="D170" s="175" t="s">
        <v>130</v>
      </c>
      <c r="E170" s="176" t="s">
        <v>1</v>
      </c>
      <c r="F170" s="177" t="s">
        <v>222</v>
      </c>
      <c r="H170" s="178">
        <v>501.72899999999998</v>
      </c>
      <c r="I170" s="179"/>
      <c r="L170" s="174"/>
      <c r="M170" s="180"/>
      <c r="N170" s="181"/>
      <c r="O170" s="181"/>
      <c r="P170" s="181"/>
      <c r="Q170" s="181"/>
      <c r="R170" s="181"/>
      <c r="S170" s="181"/>
      <c r="T170" s="182"/>
      <c r="AT170" s="176" t="s">
        <v>130</v>
      </c>
      <c r="AU170" s="176" t="s">
        <v>83</v>
      </c>
      <c r="AV170" s="13" t="s">
        <v>83</v>
      </c>
      <c r="AW170" s="13" t="s">
        <v>30</v>
      </c>
      <c r="AX170" s="13" t="s">
        <v>73</v>
      </c>
      <c r="AY170" s="176" t="s">
        <v>117</v>
      </c>
    </row>
    <row r="171" spans="1:65" s="13" customFormat="1" ht="11.25">
      <c r="B171" s="174"/>
      <c r="D171" s="175" t="s">
        <v>130</v>
      </c>
      <c r="E171" s="176" t="s">
        <v>1</v>
      </c>
      <c r="F171" s="177" t="s">
        <v>223</v>
      </c>
      <c r="H171" s="178">
        <v>42.719000000000001</v>
      </c>
      <c r="I171" s="179"/>
      <c r="L171" s="174"/>
      <c r="M171" s="180"/>
      <c r="N171" s="181"/>
      <c r="O171" s="181"/>
      <c r="P171" s="181"/>
      <c r="Q171" s="181"/>
      <c r="R171" s="181"/>
      <c r="S171" s="181"/>
      <c r="T171" s="182"/>
      <c r="AT171" s="176" t="s">
        <v>130</v>
      </c>
      <c r="AU171" s="176" t="s">
        <v>83</v>
      </c>
      <c r="AV171" s="13" t="s">
        <v>83</v>
      </c>
      <c r="AW171" s="13" t="s">
        <v>30</v>
      </c>
      <c r="AX171" s="13" t="s">
        <v>73</v>
      </c>
      <c r="AY171" s="176" t="s">
        <v>117</v>
      </c>
    </row>
    <row r="172" spans="1:65" s="15" customFormat="1" ht="11.25">
      <c r="B172" s="191"/>
      <c r="D172" s="175" t="s">
        <v>130</v>
      </c>
      <c r="E172" s="192" t="s">
        <v>1</v>
      </c>
      <c r="F172" s="193" t="s">
        <v>224</v>
      </c>
      <c r="H172" s="192" t="s">
        <v>1</v>
      </c>
      <c r="I172" s="194"/>
      <c r="L172" s="191"/>
      <c r="M172" s="195"/>
      <c r="N172" s="196"/>
      <c r="O172" s="196"/>
      <c r="P172" s="196"/>
      <c r="Q172" s="196"/>
      <c r="R172" s="196"/>
      <c r="S172" s="196"/>
      <c r="T172" s="197"/>
      <c r="AT172" s="192" t="s">
        <v>130</v>
      </c>
      <c r="AU172" s="192" t="s">
        <v>83</v>
      </c>
      <c r="AV172" s="15" t="s">
        <v>81</v>
      </c>
      <c r="AW172" s="15" t="s">
        <v>30</v>
      </c>
      <c r="AX172" s="15" t="s">
        <v>73</v>
      </c>
      <c r="AY172" s="192" t="s">
        <v>117</v>
      </c>
    </row>
    <row r="173" spans="1:65" s="13" customFormat="1" ht="11.25">
      <c r="B173" s="174"/>
      <c r="D173" s="175" t="s">
        <v>130</v>
      </c>
      <c r="E173" s="176" t="s">
        <v>1</v>
      </c>
      <c r="F173" s="177" t="s">
        <v>225</v>
      </c>
      <c r="H173" s="178">
        <v>1858.1</v>
      </c>
      <c r="I173" s="179"/>
      <c r="L173" s="174"/>
      <c r="M173" s="180"/>
      <c r="N173" s="181"/>
      <c r="O173" s="181"/>
      <c r="P173" s="181"/>
      <c r="Q173" s="181"/>
      <c r="R173" s="181"/>
      <c r="S173" s="181"/>
      <c r="T173" s="182"/>
      <c r="AT173" s="176" t="s">
        <v>130</v>
      </c>
      <c r="AU173" s="176" t="s">
        <v>83</v>
      </c>
      <c r="AV173" s="13" t="s">
        <v>83</v>
      </c>
      <c r="AW173" s="13" t="s">
        <v>30</v>
      </c>
      <c r="AX173" s="13" t="s">
        <v>73</v>
      </c>
      <c r="AY173" s="176" t="s">
        <v>117</v>
      </c>
    </row>
    <row r="174" spans="1:65" s="13" customFormat="1" ht="11.25">
      <c r="B174" s="174"/>
      <c r="D174" s="175" t="s">
        <v>130</v>
      </c>
      <c r="E174" s="176" t="s">
        <v>1</v>
      </c>
      <c r="F174" s="177" t="s">
        <v>226</v>
      </c>
      <c r="H174" s="178">
        <v>17.125</v>
      </c>
      <c r="I174" s="179"/>
      <c r="L174" s="174"/>
      <c r="M174" s="180"/>
      <c r="N174" s="181"/>
      <c r="O174" s="181"/>
      <c r="P174" s="181"/>
      <c r="Q174" s="181"/>
      <c r="R174" s="181"/>
      <c r="S174" s="181"/>
      <c r="T174" s="182"/>
      <c r="AT174" s="176" t="s">
        <v>130</v>
      </c>
      <c r="AU174" s="176" t="s">
        <v>83</v>
      </c>
      <c r="AV174" s="13" t="s">
        <v>83</v>
      </c>
      <c r="AW174" s="13" t="s">
        <v>30</v>
      </c>
      <c r="AX174" s="13" t="s">
        <v>73</v>
      </c>
      <c r="AY174" s="176" t="s">
        <v>117</v>
      </c>
    </row>
    <row r="175" spans="1:65" s="13" customFormat="1" ht="11.25">
      <c r="B175" s="174"/>
      <c r="D175" s="175" t="s">
        <v>130</v>
      </c>
      <c r="E175" s="176" t="s">
        <v>1</v>
      </c>
      <c r="F175" s="177" t="s">
        <v>227</v>
      </c>
      <c r="H175" s="178">
        <v>18.725000000000001</v>
      </c>
      <c r="I175" s="179"/>
      <c r="L175" s="174"/>
      <c r="M175" s="180"/>
      <c r="N175" s="181"/>
      <c r="O175" s="181"/>
      <c r="P175" s="181"/>
      <c r="Q175" s="181"/>
      <c r="R175" s="181"/>
      <c r="S175" s="181"/>
      <c r="T175" s="182"/>
      <c r="AT175" s="176" t="s">
        <v>130</v>
      </c>
      <c r="AU175" s="176" t="s">
        <v>83</v>
      </c>
      <c r="AV175" s="13" t="s">
        <v>83</v>
      </c>
      <c r="AW175" s="13" t="s">
        <v>30</v>
      </c>
      <c r="AX175" s="13" t="s">
        <v>73</v>
      </c>
      <c r="AY175" s="176" t="s">
        <v>117</v>
      </c>
    </row>
    <row r="176" spans="1:65" s="15" customFormat="1" ht="11.25">
      <c r="B176" s="191"/>
      <c r="D176" s="175" t="s">
        <v>130</v>
      </c>
      <c r="E176" s="192" t="s">
        <v>1</v>
      </c>
      <c r="F176" s="193" t="s">
        <v>228</v>
      </c>
      <c r="H176" s="192" t="s">
        <v>1</v>
      </c>
      <c r="I176" s="194"/>
      <c r="L176" s="191"/>
      <c r="M176" s="195"/>
      <c r="N176" s="196"/>
      <c r="O176" s="196"/>
      <c r="P176" s="196"/>
      <c r="Q176" s="196"/>
      <c r="R176" s="196"/>
      <c r="S176" s="196"/>
      <c r="T176" s="197"/>
      <c r="AT176" s="192" t="s">
        <v>130</v>
      </c>
      <c r="AU176" s="192" t="s">
        <v>83</v>
      </c>
      <c r="AV176" s="15" t="s">
        <v>81</v>
      </c>
      <c r="AW176" s="15" t="s">
        <v>30</v>
      </c>
      <c r="AX176" s="15" t="s">
        <v>73</v>
      </c>
      <c r="AY176" s="192" t="s">
        <v>117</v>
      </c>
    </row>
    <row r="177" spans="1:65" s="13" customFormat="1" ht="33.75">
      <c r="B177" s="174"/>
      <c r="D177" s="175" t="s">
        <v>130</v>
      </c>
      <c r="E177" s="176" t="s">
        <v>1</v>
      </c>
      <c r="F177" s="177" t="s">
        <v>229</v>
      </c>
      <c r="H177" s="178">
        <v>-858.01599999999996</v>
      </c>
      <c r="I177" s="179"/>
      <c r="L177" s="174"/>
      <c r="M177" s="180"/>
      <c r="N177" s="181"/>
      <c r="O177" s="181"/>
      <c r="P177" s="181"/>
      <c r="Q177" s="181"/>
      <c r="R177" s="181"/>
      <c r="S177" s="181"/>
      <c r="T177" s="182"/>
      <c r="AT177" s="176" t="s">
        <v>130</v>
      </c>
      <c r="AU177" s="176" t="s">
        <v>83</v>
      </c>
      <c r="AV177" s="13" t="s">
        <v>83</v>
      </c>
      <c r="AW177" s="13" t="s">
        <v>30</v>
      </c>
      <c r="AX177" s="13" t="s">
        <v>73</v>
      </c>
      <c r="AY177" s="176" t="s">
        <v>117</v>
      </c>
    </row>
    <row r="178" spans="1:65" s="13" customFormat="1" ht="11.25">
      <c r="B178" s="174"/>
      <c r="D178" s="175" t="s">
        <v>130</v>
      </c>
      <c r="E178" s="176" t="s">
        <v>1</v>
      </c>
      <c r="F178" s="177" t="s">
        <v>230</v>
      </c>
      <c r="H178" s="178">
        <v>1814</v>
      </c>
      <c r="I178" s="179"/>
      <c r="L178" s="174"/>
      <c r="M178" s="180"/>
      <c r="N178" s="181"/>
      <c r="O178" s="181"/>
      <c r="P178" s="181"/>
      <c r="Q178" s="181"/>
      <c r="R178" s="181"/>
      <c r="S178" s="181"/>
      <c r="T178" s="182"/>
      <c r="AT178" s="176" t="s">
        <v>130</v>
      </c>
      <c r="AU178" s="176" t="s">
        <v>83</v>
      </c>
      <c r="AV178" s="13" t="s">
        <v>83</v>
      </c>
      <c r="AW178" s="13" t="s">
        <v>30</v>
      </c>
      <c r="AX178" s="13" t="s">
        <v>73</v>
      </c>
      <c r="AY178" s="176" t="s">
        <v>117</v>
      </c>
    </row>
    <row r="179" spans="1:65" s="14" customFormat="1" ht="11.25">
      <c r="B179" s="183"/>
      <c r="D179" s="175" t="s">
        <v>130</v>
      </c>
      <c r="E179" s="184" t="s">
        <v>1</v>
      </c>
      <c r="F179" s="185" t="s">
        <v>133</v>
      </c>
      <c r="H179" s="186">
        <v>5083.0789999999997</v>
      </c>
      <c r="I179" s="187"/>
      <c r="L179" s="183"/>
      <c r="M179" s="188"/>
      <c r="N179" s="189"/>
      <c r="O179" s="189"/>
      <c r="P179" s="189"/>
      <c r="Q179" s="189"/>
      <c r="R179" s="189"/>
      <c r="S179" s="189"/>
      <c r="T179" s="190"/>
      <c r="AT179" s="184" t="s">
        <v>130</v>
      </c>
      <c r="AU179" s="184" t="s">
        <v>83</v>
      </c>
      <c r="AV179" s="14" t="s">
        <v>124</v>
      </c>
      <c r="AW179" s="14" t="s">
        <v>30</v>
      </c>
      <c r="AX179" s="14" t="s">
        <v>81</v>
      </c>
      <c r="AY179" s="184" t="s">
        <v>117</v>
      </c>
    </row>
    <row r="180" spans="1:65" s="2" customFormat="1" ht="32.450000000000003" customHeight="1">
      <c r="A180" s="32"/>
      <c r="B180" s="160"/>
      <c r="C180" s="161" t="s">
        <v>231</v>
      </c>
      <c r="D180" s="161" t="s">
        <v>120</v>
      </c>
      <c r="E180" s="162" t="s">
        <v>232</v>
      </c>
      <c r="F180" s="163" t="s">
        <v>233</v>
      </c>
      <c r="G180" s="164" t="s">
        <v>212</v>
      </c>
      <c r="H180" s="165">
        <v>697.04399999999998</v>
      </c>
      <c r="I180" s="166"/>
      <c r="J180" s="167">
        <f>ROUND(I180*H180,2)</f>
        <v>0</v>
      </c>
      <c r="K180" s="163" t="s">
        <v>142</v>
      </c>
      <c r="L180" s="33"/>
      <c r="M180" s="168" t="s">
        <v>1</v>
      </c>
      <c r="N180" s="169" t="s">
        <v>38</v>
      </c>
      <c r="O180" s="58"/>
      <c r="P180" s="170">
        <f>O180*H180</f>
        <v>0</v>
      </c>
      <c r="Q180" s="170">
        <v>0</v>
      </c>
      <c r="R180" s="170">
        <f>Q180*H180</f>
        <v>0</v>
      </c>
      <c r="S180" s="170">
        <v>0</v>
      </c>
      <c r="T180" s="171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72" t="s">
        <v>124</v>
      </c>
      <c r="AT180" s="172" t="s">
        <v>120</v>
      </c>
      <c r="AU180" s="172" t="s">
        <v>83</v>
      </c>
      <c r="AY180" s="17" t="s">
        <v>117</v>
      </c>
      <c r="BE180" s="173">
        <f>IF(N180="základní",J180,0)</f>
        <v>0</v>
      </c>
      <c r="BF180" s="173">
        <f>IF(N180="snížená",J180,0)</f>
        <v>0</v>
      </c>
      <c r="BG180" s="173">
        <f>IF(N180="zákl. přenesená",J180,0)</f>
        <v>0</v>
      </c>
      <c r="BH180" s="173">
        <f>IF(N180="sníž. přenesená",J180,0)</f>
        <v>0</v>
      </c>
      <c r="BI180" s="173">
        <f>IF(N180="nulová",J180,0)</f>
        <v>0</v>
      </c>
      <c r="BJ180" s="17" t="s">
        <v>81</v>
      </c>
      <c r="BK180" s="173">
        <f>ROUND(I180*H180,2)</f>
        <v>0</v>
      </c>
      <c r="BL180" s="17" t="s">
        <v>124</v>
      </c>
      <c r="BM180" s="172" t="s">
        <v>234</v>
      </c>
    </row>
    <row r="181" spans="1:65" s="15" customFormat="1" ht="11.25">
      <c r="B181" s="191"/>
      <c r="D181" s="175" t="s">
        <v>130</v>
      </c>
      <c r="E181" s="192" t="s">
        <v>1</v>
      </c>
      <c r="F181" s="193" t="s">
        <v>235</v>
      </c>
      <c r="H181" s="192" t="s">
        <v>1</v>
      </c>
      <c r="I181" s="194"/>
      <c r="L181" s="191"/>
      <c r="M181" s="195"/>
      <c r="N181" s="196"/>
      <c r="O181" s="196"/>
      <c r="P181" s="196"/>
      <c r="Q181" s="196"/>
      <c r="R181" s="196"/>
      <c r="S181" s="196"/>
      <c r="T181" s="197"/>
      <c r="AT181" s="192" t="s">
        <v>130</v>
      </c>
      <c r="AU181" s="192" t="s">
        <v>83</v>
      </c>
      <c r="AV181" s="15" t="s">
        <v>81</v>
      </c>
      <c r="AW181" s="15" t="s">
        <v>30</v>
      </c>
      <c r="AX181" s="15" t="s">
        <v>73</v>
      </c>
      <c r="AY181" s="192" t="s">
        <v>117</v>
      </c>
    </row>
    <row r="182" spans="1:65" s="13" customFormat="1" ht="22.5">
      <c r="B182" s="174"/>
      <c r="D182" s="175" t="s">
        <v>130</v>
      </c>
      <c r="E182" s="176" t="s">
        <v>1</v>
      </c>
      <c r="F182" s="177" t="s">
        <v>236</v>
      </c>
      <c r="H182" s="178">
        <v>255.31</v>
      </c>
      <c r="I182" s="179"/>
      <c r="L182" s="174"/>
      <c r="M182" s="180"/>
      <c r="N182" s="181"/>
      <c r="O182" s="181"/>
      <c r="P182" s="181"/>
      <c r="Q182" s="181"/>
      <c r="R182" s="181"/>
      <c r="S182" s="181"/>
      <c r="T182" s="182"/>
      <c r="AT182" s="176" t="s">
        <v>130</v>
      </c>
      <c r="AU182" s="176" t="s">
        <v>83</v>
      </c>
      <c r="AV182" s="13" t="s">
        <v>83</v>
      </c>
      <c r="AW182" s="13" t="s">
        <v>30</v>
      </c>
      <c r="AX182" s="13" t="s">
        <v>73</v>
      </c>
      <c r="AY182" s="176" t="s">
        <v>117</v>
      </c>
    </row>
    <row r="183" spans="1:65" s="13" customFormat="1" ht="11.25">
      <c r="B183" s="174"/>
      <c r="D183" s="175" t="s">
        <v>130</v>
      </c>
      <c r="E183" s="176" t="s">
        <v>1</v>
      </c>
      <c r="F183" s="177" t="s">
        <v>237</v>
      </c>
      <c r="H183" s="178">
        <v>50</v>
      </c>
      <c r="I183" s="179"/>
      <c r="L183" s="174"/>
      <c r="M183" s="180"/>
      <c r="N183" s="181"/>
      <c r="O183" s="181"/>
      <c r="P183" s="181"/>
      <c r="Q183" s="181"/>
      <c r="R183" s="181"/>
      <c r="S183" s="181"/>
      <c r="T183" s="182"/>
      <c r="AT183" s="176" t="s">
        <v>130</v>
      </c>
      <c r="AU183" s="176" t="s">
        <v>83</v>
      </c>
      <c r="AV183" s="13" t="s">
        <v>83</v>
      </c>
      <c r="AW183" s="13" t="s">
        <v>30</v>
      </c>
      <c r="AX183" s="13" t="s">
        <v>73</v>
      </c>
      <c r="AY183" s="176" t="s">
        <v>117</v>
      </c>
    </row>
    <row r="184" spans="1:65" s="13" customFormat="1" ht="11.25">
      <c r="B184" s="174"/>
      <c r="D184" s="175" t="s">
        <v>130</v>
      </c>
      <c r="E184" s="176" t="s">
        <v>1</v>
      </c>
      <c r="F184" s="177" t="s">
        <v>238</v>
      </c>
      <c r="H184" s="178">
        <v>59.4</v>
      </c>
      <c r="I184" s="179"/>
      <c r="L184" s="174"/>
      <c r="M184" s="180"/>
      <c r="N184" s="181"/>
      <c r="O184" s="181"/>
      <c r="P184" s="181"/>
      <c r="Q184" s="181"/>
      <c r="R184" s="181"/>
      <c r="S184" s="181"/>
      <c r="T184" s="182"/>
      <c r="AT184" s="176" t="s">
        <v>130</v>
      </c>
      <c r="AU184" s="176" t="s">
        <v>83</v>
      </c>
      <c r="AV184" s="13" t="s">
        <v>83</v>
      </c>
      <c r="AW184" s="13" t="s">
        <v>30</v>
      </c>
      <c r="AX184" s="13" t="s">
        <v>73</v>
      </c>
      <c r="AY184" s="176" t="s">
        <v>117</v>
      </c>
    </row>
    <row r="185" spans="1:65" s="13" customFormat="1" ht="22.5">
      <c r="B185" s="174"/>
      <c r="D185" s="175" t="s">
        <v>130</v>
      </c>
      <c r="E185" s="176" t="s">
        <v>1</v>
      </c>
      <c r="F185" s="177" t="s">
        <v>239</v>
      </c>
      <c r="H185" s="178">
        <v>332.334</v>
      </c>
      <c r="I185" s="179"/>
      <c r="L185" s="174"/>
      <c r="M185" s="180"/>
      <c r="N185" s="181"/>
      <c r="O185" s="181"/>
      <c r="P185" s="181"/>
      <c r="Q185" s="181"/>
      <c r="R185" s="181"/>
      <c r="S185" s="181"/>
      <c r="T185" s="182"/>
      <c r="AT185" s="176" t="s">
        <v>130</v>
      </c>
      <c r="AU185" s="176" t="s">
        <v>83</v>
      </c>
      <c r="AV185" s="13" t="s">
        <v>83</v>
      </c>
      <c r="AW185" s="13" t="s">
        <v>30</v>
      </c>
      <c r="AX185" s="13" t="s">
        <v>73</v>
      </c>
      <c r="AY185" s="176" t="s">
        <v>117</v>
      </c>
    </row>
    <row r="186" spans="1:65" s="14" customFormat="1" ht="11.25">
      <c r="B186" s="183"/>
      <c r="D186" s="175" t="s">
        <v>130</v>
      </c>
      <c r="E186" s="184" t="s">
        <v>1</v>
      </c>
      <c r="F186" s="185" t="s">
        <v>133</v>
      </c>
      <c r="H186" s="186">
        <v>697.04399999999998</v>
      </c>
      <c r="I186" s="187"/>
      <c r="L186" s="183"/>
      <c r="M186" s="188"/>
      <c r="N186" s="189"/>
      <c r="O186" s="189"/>
      <c r="P186" s="189"/>
      <c r="Q186" s="189"/>
      <c r="R186" s="189"/>
      <c r="S186" s="189"/>
      <c r="T186" s="190"/>
      <c r="AT186" s="184" t="s">
        <v>130</v>
      </c>
      <c r="AU186" s="184" t="s">
        <v>83</v>
      </c>
      <c r="AV186" s="14" t="s">
        <v>124</v>
      </c>
      <c r="AW186" s="14" t="s">
        <v>30</v>
      </c>
      <c r="AX186" s="14" t="s">
        <v>81</v>
      </c>
      <c r="AY186" s="184" t="s">
        <v>117</v>
      </c>
    </row>
    <row r="187" spans="1:65" s="2" customFormat="1" ht="43.15" customHeight="1">
      <c r="A187" s="32"/>
      <c r="B187" s="160"/>
      <c r="C187" s="161" t="s">
        <v>240</v>
      </c>
      <c r="D187" s="161" t="s">
        <v>120</v>
      </c>
      <c r="E187" s="162" t="s">
        <v>241</v>
      </c>
      <c r="F187" s="163" t="s">
        <v>242</v>
      </c>
      <c r="G187" s="164" t="s">
        <v>128</v>
      </c>
      <c r="H187" s="165">
        <v>22</v>
      </c>
      <c r="I187" s="166"/>
      <c r="J187" s="167">
        <f t="shared" ref="J187:J198" si="0">ROUND(I187*H187,2)</f>
        <v>0</v>
      </c>
      <c r="K187" s="163" t="s">
        <v>142</v>
      </c>
      <c r="L187" s="33"/>
      <c r="M187" s="168" t="s">
        <v>1</v>
      </c>
      <c r="N187" s="169" t="s">
        <v>38</v>
      </c>
      <c r="O187" s="58"/>
      <c r="P187" s="170">
        <f t="shared" ref="P187:P198" si="1">O187*H187</f>
        <v>0</v>
      </c>
      <c r="Q187" s="170">
        <v>0</v>
      </c>
      <c r="R187" s="170">
        <f t="shared" ref="R187:R198" si="2">Q187*H187</f>
        <v>0</v>
      </c>
      <c r="S187" s="170">
        <v>0</v>
      </c>
      <c r="T187" s="171">
        <f t="shared" ref="T187:T198" si="3"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2" t="s">
        <v>124</v>
      </c>
      <c r="AT187" s="172" t="s">
        <v>120</v>
      </c>
      <c r="AU187" s="172" t="s">
        <v>83</v>
      </c>
      <c r="AY187" s="17" t="s">
        <v>117</v>
      </c>
      <c r="BE187" s="173">
        <f t="shared" ref="BE187:BE198" si="4">IF(N187="základní",J187,0)</f>
        <v>0</v>
      </c>
      <c r="BF187" s="173">
        <f t="shared" ref="BF187:BF198" si="5">IF(N187="snížená",J187,0)</f>
        <v>0</v>
      </c>
      <c r="BG187" s="173">
        <f t="shared" ref="BG187:BG198" si="6">IF(N187="zákl. přenesená",J187,0)</f>
        <v>0</v>
      </c>
      <c r="BH187" s="173">
        <f t="shared" ref="BH187:BH198" si="7">IF(N187="sníž. přenesená",J187,0)</f>
        <v>0</v>
      </c>
      <c r="BI187" s="173">
        <f t="shared" ref="BI187:BI198" si="8">IF(N187="nulová",J187,0)</f>
        <v>0</v>
      </c>
      <c r="BJ187" s="17" t="s">
        <v>81</v>
      </c>
      <c r="BK187" s="173">
        <f t="shared" ref="BK187:BK198" si="9">ROUND(I187*H187,2)</f>
        <v>0</v>
      </c>
      <c r="BL187" s="17" t="s">
        <v>124</v>
      </c>
      <c r="BM187" s="172" t="s">
        <v>243</v>
      </c>
    </row>
    <row r="188" spans="1:65" s="2" customFormat="1" ht="43.15" customHeight="1">
      <c r="A188" s="32"/>
      <c r="B188" s="160"/>
      <c r="C188" s="161" t="s">
        <v>7</v>
      </c>
      <c r="D188" s="161" t="s">
        <v>120</v>
      </c>
      <c r="E188" s="162" t="s">
        <v>244</v>
      </c>
      <c r="F188" s="163" t="s">
        <v>245</v>
      </c>
      <c r="G188" s="164" t="s">
        <v>128</v>
      </c>
      <c r="H188" s="165">
        <v>1</v>
      </c>
      <c r="I188" s="166"/>
      <c r="J188" s="167">
        <f t="shared" si="0"/>
        <v>0</v>
      </c>
      <c r="K188" s="163" t="s">
        <v>142</v>
      </c>
      <c r="L188" s="33"/>
      <c r="M188" s="168" t="s">
        <v>1</v>
      </c>
      <c r="N188" s="169" t="s">
        <v>38</v>
      </c>
      <c r="O188" s="58"/>
      <c r="P188" s="170">
        <f t="shared" si="1"/>
        <v>0</v>
      </c>
      <c r="Q188" s="170">
        <v>0</v>
      </c>
      <c r="R188" s="170">
        <f t="shared" si="2"/>
        <v>0</v>
      </c>
      <c r="S188" s="170">
        <v>0</v>
      </c>
      <c r="T188" s="171">
        <f t="shared" si="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72" t="s">
        <v>124</v>
      </c>
      <c r="AT188" s="172" t="s">
        <v>120</v>
      </c>
      <c r="AU188" s="172" t="s">
        <v>83</v>
      </c>
      <c r="AY188" s="17" t="s">
        <v>117</v>
      </c>
      <c r="BE188" s="173">
        <f t="shared" si="4"/>
        <v>0</v>
      </c>
      <c r="BF188" s="173">
        <f t="shared" si="5"/>
        <v>0</v>
      </c>
      <c r="BG188" s="173">
        <f t="shared" si="6"/>
        <v>0</v>
      </c>
      <c r="BH188" s="173">
        <f t="shared" si="7"/>
        <v>0</v>
      </c>
      <c r="BI188" s="173">
        <f t="shared" si="8"/>
        <v>0</v>
      </c>
      <c r="BJ188" s="17" t="s">
        <v>81</v>
      </c>
      <c r="BK188" s="173">
        <f t="shared" si="9"/>
        <v>0</v>
      </c>
      <c r="BL188" s="17" t="s">
        <v>124</v>
      </c>
      <c r="BM188" s="172" t="s">
        <v>246</v>
      </c>
    </row>
    <row r="189" spans="1:65" s="2" customFormat="1" ht="43.15" customHeight="1">
      <c r="A189" s="32"/>
      <c r="B189" s="160"/>
      <c r="C189" s="161" t="s">
        <v>247</v>
      </c>
      <c r="D189" s="161" t="s">
        <v>120</v>
      </c>
      <c r="E189" s="162" t="s">
        <v>248</v>
      </c>
      <c r="F189" s="163" t="s">
        <v>249</v>
      </c>
      <c r="G189" s="164" t="s">
        <v>128</v>
      </c>
      <c r="H189" s="165">
        <v>22</v>
      </c>
      <c r="I189" s="166"/>
      <c r="J189" s="167">
        <f t="shared" si="0"/>
        <v>0</v>
      </c>
      <c r="K189" s="163" t="s">
        <v>142</v>
      </c>
      <c r="L189" s="33"/>
      <c r="M189" s="168" t="s">
        <v>1</v>
      </c>
      <c r="N189" s="169" t="s">
        <v>38</v>
      </c>
      <c r="O189" s="58"/>
      <c r="P189" s="170">
        <f t="shared" si="1"/>
        <v>0</v>
      </c>
      <c r="Q189" s="170">
        <v>0</v>
      </c>
      <c r="R189" s="170">
        <f t="shared" si="2"/>
        <v>0</v>
      </c>
      <c r="S189" s="170">
        <v>0</v>
      </c>
      <c r="T189" s="171">
        <f t="shared" si="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2" t="s">
        <v>124</v>
      </c>
      <c r="AT189" s="172" t="s">
        <v>120</v>
      </c>
      <c r="AU189" s="172" t="s">
        <v>83</v>
      </c>
      <c r="AY189" s="17" t="s">
        <v>117</v>
      </c>
      <c r="BE189" s="173">
        <f t="shared" si="4"/>
        <v>0</v>
      </c>
      <c r="BF189" s="173">
        <f t="shared" si="5"/>
        <v>0</v>
      </c>
      <c r="BG189" s="173">
        <f t="shared" si="6"/>
        <v>0</v>
      </c>
      <c r="BH189" s="173">
        <f t="shared" si="7"/>
        <v>0</v>
      </c>
      <c r="BI189" s="173">
        <f t="shared" si="8"/>
        <v>0</v>
      </c>
      <c r="BJ189" s="17" t="s">
        <v>81</v>
      </c>
      <c r="BK189" s="173">
        <f t="shared" si="9"/>
        <v>0</v>
      </c>
      <c r="BL189" s="17" t="s">
        <v>124</v>
      </c>
      <c r="BM189" s="172" t="s">
        <v>250</v>
      </c>
    </row>
    <row r="190" spans="1:65" s="2" customFormat="1" ht="43.15" customHeight="1">
      <c r="A190" s="32"/>
      <c r="B190" s="160"/>
      <c r="C190" s="161" t="s">
        <v>251</v>
      </c>
      <c r="D190" s="161" t="s">
        <v>120</v>
      </c>
      <c r="E190" s="162" t="s">
        <v>252</v>
      </c>
      <c r="F190" s="163" t="s">
        <v>253</v>
      </c>
      <c r="G190" s="164" t="s">
        <v>128</v>
      </c>
      <c r="H190" s="165">
        <v>1</v>
      </c>
      <c r="I190" s="166"/>
      <c r="J190" s="167">
        <f t="shared" si="0"/>
        <v>0</v>
      </c>
      <c r="K190" s="163" t="s">
        <v>142</v>
      </c>
      <c r="L190" s="33"/>
      <c r="M190" s="168" t="s">
        <v>1</v>
      </c>
      <c r="N190" s="169" t="s">
        <v>38</v>
      </c>
      <c r="O190" s="58"/>
      <c r="P190" s="170">
        <f t="shared" si="1"/>
        <v>0</v>
      </c>
      <c r="Q190" s="170">
        <v>0</v>
      </c>
      <c r="R190" s="170">
        <f t="shared" si="2"/>
        <v>0</v>
      </c>
      <c r="S190" s="170">
        <v>0</v>
      </c>
      <c r="T190" s="171">
        <f t="shared" si="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2" t="s">
        <v>124</v>
      </c>
      <c r="AT190" s="172" t="s">
        <v>120</v>
      </c>
      <c r="AU190" s="172" t="s">
        <v>83</v>
      </c>
      <c r="AY190" s="17" t="s">
        <v>117</v>
      </c>
      <c r="BE190" s="173">
        <f t="shared" si="4"/>
        <v>0</v>
      </c>
      <c r="BF190" s="173">
        <f t="shared" si="5"/>
        <v>0</v>
      </c>
      <c r="BG190" s="173">
        <f t="shared" si="6"/>
        <v>0</v>
      </c>
      <c r="BH190" s="173">
        <f t="shared" si="7"/>
        <v>0</v>
      </c>
      <c r="BI190" s="173">
        <f t="shared" si="8"/>
        <v>0</v>
      </c>
      <c r="BJ190" s="17" t="s">
        <v>81</v>
      </c>
      <c r="BK190" s="173">
        <f t="shared" si="9"/>
        <v>0</v>
      </c>
      <c r="BL190" s="17" t="s">
        <v>124</v>
      </c>
      <c r="BM190" s="172" t="s">
        <v>254</v>
      </c>
    </row>
    <row r="191" spans="1:65" s="2" customFormat="1" ht="43.15" customHeight="1">
      <c r="A191" s="32"/>
      <c r="B191" s="160"/>
      <c r="C191" s="161" t="s">
        <v>255</v>
      </c>
      <c r="D191" s="161" t="s">
        <v>120</v>
      </c>
      <c r="E191" s="162" t="s">
        <v>256</v>
      </c>
      <c r="F191" s="163" t="s">
        <v>257</v>
      </c>
      <c r="G191" s="164" t="s">
        <v>128</v>
      </c>
      <c r="H191" s="165">
        <v>23</v>
      </c>
      <c r="I191" s="166"/>
      <c r="J191" s="167">
        <f t="shared" si="0"/>
        <v>0</v>
      </c>
      <c r="K191" s="163" t="s">
        <v>142</v>
      </c>
      <c r="L191" s="33"/>
      <c r="M191" s="168" t="s">
        <v>1</v>
      </c>
      <c r="N191" s="169" t="s">
        <v>38</v>
      </c>
      <c r="O191" s="58"/>
      <c r="P191" s="170">
        <f t="shared" si="1"/>
        <v>0</v>
      </c>
      <c r="Q191" s="170">
        <v>0</v>
      </c>
      <c r="R191" s="170">
        <f t="shared" si="2"/>
        <v>0</v>
      </c>
      <c r="S191" s="170">
        <v>0</v>
      </c>
      <c r="T191" s="171">
        <f t="shared" si="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2" t="s">
        <v>124</v>
      </c>
      <c r="AT191" s="172" t="s">
        <v>120</v>
      </c>
      <c r="AU191" s="172" t="s">
        <v>83</v>
      </c>
      <c r="AY191" s="17" t="s">
        <v>117</v>
      </c>
      <c r="BE191" s="173">
        <f t="shared" si="4"/>
        <v>0</v>
      </c>
      <c r="BF191" s="173">
        <f t="shared" si="5"/>
        <v>0</v>
      </c>
      <c r="BG191" s="173">
        <f t="shared" si="6"/>
        <v>0</v>
      </c>
      <c r="BH191" s="173">
        <f t="shared" si="7"/>
        <v>0</v>
      </c>
      <c r="BI191" s="173">
        <f t="shared" si="8"/>
        <v>0</v>
      </c>
      <c r="BJ191" s="17" t="s">
        <v>81</v>
      </c>
      <c r="BK191" s="173">
        <f t="shared" si="9"/>
        <v>0</v>
      </c>
      <c r="BL191" s="17" t="s">
        <v>124</v>
      </c>
      <c r="BM191" s="172" t="s">
        <v>258</v>
      </c>
    </row>
    <row r="192" spans="1:65" s="2" customFormat="1" ht="64.900000000000006" customHeight="1">
      <c r="A192" s="32"/>
      <c r="B192" s="160"/>
      <c r="C192" s="161" t="s">
        <v>259</v>
      </c>
      <c r="D192" s="161" t="s">
        <v>120</v>
      </c>
      <c r="E192" s="162" t="s">
        <v>260</v>
      </c>
      <c r="F192" s="163" t="s">
        <v>261</v>
      </c>
      <c r="G192" s="164" t="s">
        <v>128</v>
      </c>
      <c r="H192" s="165">
        <v>22</v>
      </c>
      <c r="I192" s="166"/>
      <c r="J192" s="167">
        <f t="shared" si="0"/>
        <v>0</v>
      </c>
      <c r="K192" s="163" t="s">
        <v>142</v>
      </c>
      <c r="L192" s="33"/>
      <c r="M192" s="168" t="s">
        <v>1</v>
      </c>
      <c r="N192" s="169" t="s">
        <v>38</v>
      </c>
      <c r="O192" s="58"/>
      <c r="P192" s="170">
        <f t="shared" si="1"/>
        <v>0</v>
      </c>
      <c r="Q192" s="170">
        <v>0</v>
      </c>
      <c r="R192" s="170">
        <f t="shared" si="2"/>
        <v>0</v>
      </c>
      <c r="S192" s="170">
        <v>0</v>
      </c>
      <c r="T192" s="171">
        <f t="shared" si="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2" t="s">
        <v>124</v>
      </c>
      <c r="AT192" s="172" t="s">
        <v>120</v>
      </c>
      <c r="AU192" s="172" t="s">
        <v>83</v>
      </c>
      <c r="AY192" s="17" t="s">
        <v>117</v>
      </c>
      <c r="BE192" s="173">
        <f t="shared" si="4"/>
        <v>0</v>
      </c>
      <c r="BF192" s="173">
        <f t="shared" si="5"/>
        <v>0</v>
      </c>
      <c r="BG192" s="173">
        <f t="shared" si="6"/>
        <v>0</v>
      </c>
      <c r="BH192" s="173">
        <f t="shared" si="7"/>
        <v>0</v>
      </c>
      <c r="BI192" s="173">
        <f t="shared" si="8"/>
        <v>0</v>
      </c>
      <c r="BJ192" s="17" t="s">
        <v>81</v>
      </c>
      <c r="BK192" s="173">
        <f t="shared" si="9"/>
        <v>0</v>
      </c>
      <c r="BL192" s="17" t="s">
        <v>124</v>
      </c>
      <c r="BM192" s="172" t="s">
        <v>262</v>
      </c>
    </row>
    <row r="193" spans="1:65" s="2" customFormat="1" ht="64.900000000000006" customHeight="1">
      <c r="A193" s="32"/>
      <c r="B193" s="160"/>
      <c r="C193" s="161" t="s">
        <v>263</v>
      </c>
      <c r="D193" s="161" t="s">
        <v>120</v>
      </c>
      <c r="E193" s="162" t="s">
        <v>264</v>
      </c>
      <c r="F193" s="163" t="s">
        <v>265</v>
      </c>
      <c r="G193" s="164" t="s">
        <v>128</v>
      </c>
      <c r="H193" s="165">
        <v>1</v>
      </c>
      <c r="I193" s="166"/>
      <c r="J193" s="167">
        <f t="shared" si="0"/>
        <v>0</v>
      </c>
      <c r="K193" s="163" t="s">
        <v>142</v>
      </c>
      <c r="L193" s="33"/>
      <c r="M193" s="168" t="s">
        <v>1</v>
      </c>
      <c r="N193" s="169" t="s">
        <v>38</v>
      </c>
      <c r="O193" s="58"/>
      <c r="P193" s="170">
        <f t="shared" si="1"/>
        <v>0</v>
      </c>
      <c r="Q193" s="170">
        <v>0</v>
      </c>
      <c r="R193" s="170">
        <f t="shared" si="2"/>
        <v>0</v>
      </c>
      <c r="S193" s="170">
        <v>0</v>
      </c>
      <c r="T193" s="171">
        <f t="shared" si="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2" t="s">
        <v>124</v>
      </c>
      <c r="AT193" s="172" t="s">
        <v>120</v>
      </c>
      <c r="AU193" s="172" t="s">
        <v>83</v>
      </c>
      <c r="AY193" s="17" t="s">
        <v>117</v>
      </c>
      <c r="BE193" s="173">
        <f t="shared" si="4"/>
        <v>0</v>
      </c>
      <c r="BF193" s="173">
        <f t="shared" si="5"/>
        <v>0</v>
      </c>
      <c r="BG193" s="173">
        <f t="shared" si="6"/>
        <v>0</v>
      </c>
      <c r="BH193" s="173">
        <f t="shared" si="7"/>
        <v>0</v>
      </c>
      <c r="BI193" s="173">
        <f t="shared" si="8"/>
        <v>0</v>
      </c>
      <c r="BJ193" s="17" t="s">
        <v>81</v>
      </c>
      <c r="BK193" s="173">
        <f t="shared" si="9"/>
        <v>0</v>
      </c>
      <c r="BL193" s="17" t="s">
        <v>124</v>
      </c>
      <c r="BM193" s="172" t="s">
        <v>266</v>
      </c>
    </row>
    <row r="194" spans="1:65" s="2" customFormat="1" ht="64.900000000000006" customHeight="1">
      <c r="A194" s="32"/>
      <c r="B194" s="160"/>
      <c r="C194" s="161" t="s">
        <v>267</v>
      </c>
      <c r="D194" s="161" t="s">
        <v>120</v>
      </c>
      <c r="E194" s="162" t="s">
        <v>268</v>
      </c>
      <c r="F194" s="163" t="s">
        <v>269</v>
      </c>
      <c r="G194" s="164" t="s">
        <v>128</v>
      </c>
      <c r="H194" s="165">
        <v>22</v>
      </c>
      <c r="I194" s="166"/>
      <c r="J194" s="167">
        <f t="shared" si="0"/>
        <v>0</v>
      </c>
      <c r="K194" s="163" t="s">
        <v>142</v>
      </c>
      <c r="L194" s="33"/>
      <c r="M194" s="168" t="s">
        <v>1</v>
      </c>
      <c r="N194" s="169" t="s">
        <v>38</v>
      </c>
      <c r="O194" s="58"/>
      <c r="P194" s="170">
        <f t="shared" si="1"/>
        <v>0</v>
      </c>
      <c r="Q194" s="170">
        <v>0</v>
      </c>
      <c r="R194" s="170">
        <f t="shared" si="2"/>
        <v>0</v>
      </c>
      <c r="S194" s="170">
        <v>0</v>
      </c>
      <c r="T194" s="171">
        <f t="shared" si="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2" t="s">
        <v>124</v>
      </c>
      <c r="AT194" s="172" t="s">
        <v>120</v>
      </c>
      <c r="AU194" s="172" t="s">
        <v>83</v>
      </c>
      <c r="AY194" s="17" t="s">
        <v>117</v>
      </c>
      <c r="BE194" s="173">
        <f t="shared" si="4"/>
        <v>0</v>
      </c>
      <c r="BF194" s="173">
        <f t="shared" si="5"/>
        <v>0</v>
      </c>
      <c r="BG194" s="173">
        <f t="shared" si="6"/>
        <v>0</v>
      </c>
      <c r="BH194" s="173">
        <f t="shared" si="7"/>
        <v>0</v>
      </c>
      <c r="BI194" s="173">
        <f t="shared" si="8"/>
        <v>0</v>
      </c>
      <c r="BJ194" s="17" t="s">
        <v>81</v>
      </c>
      <c r="BK194" s="173">
        <f t="shared" si="9"/>
        <v>0</v>
      </c>
      <c r="BL194" s="17" t="s">
        <v>124</v>
      </c>
      <c r="BM194" s="172" t="s">
        <v>270</v>
      </c>
    </row>
    <row r="195" spans="1:65" s="2" customFormat="1" ht="64.900000000000006" customHeight="1">
      <c r="A195" s="32"/>
      <c r="B195" s="160"/>
      <c r="C195" s="161" t="s">
        <v>271</v>
      </c>
      <c r="D195" s="161" t="s">
        <v>120</v>
      </c>
      <c r="E195" s="162" t="s">
        <v>272</v>
      </c>
      <c r="F195" s="163" t="s">
        <v>273</v>
      </c>
      <c r="G195" s="164" t="s">
        <v>128</v>
      </c>
      <c r="H195" s="165">
        <v>1</v>
      </c>
      <c r="I195" s="166"/>
      <c r="J195" s="167">
        <f t="shared" si="0"/>
        <v>0</v>
      </c>
      <c r="K195" s="163" t="s">
        <v>142</v>
      </c>
      <c r="L195" s="33"/>
      <c r="M195" s="168" t="s">
        <v>1</v>
      </c>
      <c r="N195" s="169" t="s">
        <v>38</v>
      </c>
      <c r="O195" s="58"/>
      <c r="P195" s="170">
        <f t="shared" si="1"/>
        <v>0</v>
      </c>
      <c r="Q195" s="170">
        <v>0</v>
      </c>
      <c r="R195" s="170">
        <f t="shared" si="2"/>
        <v>0</v>
      </c>
      <c r="S195" s="170">
        <v>0</v>
      </c>
      <c r="T195" s="171">
        <f t="shared" si="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72" t="s">
        <v>124</v>
      </c>
      <c r="AT195" s="172" t="s">
        <v>120</v>
      </c>
      <c r="AU195" s="172" t="s">
        <v>83</v>
      </c>
      <c r="AY195" s="17" t="s">
        <v>117</v>
      </c>
      <c r="BE195" s="173">
        <f t="shared" si="4"/>
        <v>0</v>
      </c>
      <c r="BF195" s="173">
        <f t="shared" si="5"/>
        <v>0</v>
      </c>
      <c r="BG195" s="173">
        <f t="shared" si="6"/>
        <v>0</v>
      </c>
      <c r="BH195" s="173">
        <f t="shared" si="7"/>
        <v>0</v>
      </c>
      <c r="BI195" s="173">
        <f t="shared" si="8"/>
        <v>0</v>
      </c>
      <c r="BJ195" s="17" t="s">
        <v>81</v>
      </c>
      <c r="BK195" s="173">
        <f t="shared" si="9"/>
        <v>0</v>
      </c>
      <c r="BL195" s="17" t="s">
        <v>124</v>
      </c>
      <c r="BM195" s="172" t="s">
        <v>274</v>
      </c>
    </row>
    <row r="196" spans="1:65" s="2" customFormat="1" ht="54" customHeight="1">
      <c r="A196" s="32"/>
      <c r="B196" s="160"/>
      <c r="C196" s="161" t="s">
        <v>275</v>
      </c>
      <c r="D196" s="161" t="s">
        <v>120</v>
      </c>
      <c r="E196" s="162" t="s">
        <v>276</v>
      </c>
      <c r="F196" s="163" t="s">
        <v>277</v>
      </c>
      <c r="G196" s="164" t="s">
        <v>128</v>
      </c>
      <c r="H196" s="165">
        <v>23</v>
      </c>
      <c r="I196" s="166"/>
      <c r="J196" s="167">
        <f t="shared" si="0"/>
        <v>0</v>
      </c>
      <c r="K196" s="163" t="s">
        <v>142</v>
      </c>
      <c r="L196" s="33"/>
      <c r="M196" s="168" t="s">
        <v>1</v>
      </c>
      <c r="N196" s="169" t="s">
        <v>38</v>
      </c>
      <c r="O196" s="58"/>
      <c r="P196" s="170">
        <f t="shared" si="1"/>
        <v>0</v>
      </c>
      <c r="Q196" s="170">
        <v>0</v>
      </c>
      <c r="R196" s="170">
        <f t="shared" si="2"/>
        <v>0</v>
      </c>
      <c r="S196" s="170">
        <v>0</v>
      </c>
      <c r="T196" s="171">
        <f t="shared" si="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2" t="s">
        <v>124</v>
      </c>
      <c r="AT196" s="172" t="s">
        <v>120</v>
      </c>
      <c r="AU196" s="172" t="s">
        <v>83</v>
      </c>
      <c r="AY196" s="17" t="s">
        <v>117</v>
      </c>
      <c r="BE196" s="173">
        <f t="shared" si="4"/>
        <v>0</v>
      </c>
      <c r="BF196" s="173">
        <f t="shared" si="5"/>
        <v>0</v>
      </c>
      <c r="BG196" s="173">
        <f t="shared" si="6"/>
        <v>0</v>
      </c>
      <c r="BH196" s="173">
        <f t="shared" si="7"/>
        <v>0</v>
      </c>
      <c r="BI196" s="173">
        <f t="shared" si="8"/>
        <v>0</v>
      </c>
      <c r="BJ196" s="17" t="s">
        <v>81</v>
      </c>
      <c r="BK196" s="173">
        <f t="shared" si="9"/>
        <v>0</v>
      </c>
      <c r="BL196" s="17" t="s">
        <v>124</v>
      </c>
      <c r="BM196" s="172" t="s">
        <v>278</v>
      </c>
    </row>
    <row r="197" spans="1:65" s="2" customFormat="1" ht="14.45" customHeight="1">
      <c r="A197" s="32"/>
      <c r="B197" s="160"/>
      <c r="C197" s="161" t="s">
        <v>279</v>
      </c>
      <c r="D197" s="161" t="s">
        <v>120</v>
      </c>
      <c r="E197" s="162" t="s">
        <v>280</v>
      </c>
      <c r="F197" s="163" t="s">
        <v>281</v>
      </c>
      <c r="G197" s="164" t="s">
        <v>128</v>
      </c>
      <c r="H197" s="165">
        <v>23</v>
      </c>
      <c r="I197" s="166"/>
      <c r="J197" s="167">
        <f t="shared" si="0"/>
        <v>0</v>
      </c>
      <c r="K197" s="163" t="s">
        <v>1</v>
      </c>
      <c r="L197" s="33"/>
      <c r="M197" s="168" t="s">
        <v>1</v>
      </c>
      <c r="N197" s="169" t="s">
        <v>38</v>
      </c>
      <c r="O197" s="58"/>
      <c r="P197" s="170">
        <f t="shared" si="1"/>
        <v>0</v>
      </c>
      <c r="Q197" s="170">
        <v>0</v>
      </c>
      <c r="R197" s="170">
        <f t="shared" si="2"/>
        <v>0</v>
      </c>
      <c r="S197" s="170">
        <v>0</v>
      </c>
      <c r="T197" s="171">
        <f t="shared" si="3"/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2" t="s">
        <v>124</v>
      </c>
      <c r="AT197" s="172" t="s">
        <v>120</v>
      </c>
      <c r="AU197" s="172" t="s">
        <v>83</v>
      </c>
      <c r="AY197" s="17" t="s">
        <v>117</v>
      </c>
      <c r="BE197" s="173">
        <f t="shared" si="4"/>
        <v>0</v>
      </c>
      <c r="BF197" s="173">
        <f t="shared" si="5"/>
        <v>0</v>
      </c>
      <c r="BG197" s="173">
        <f t="shared" si="6"/>
        <v>0</v>
      </c>
      <c r="BH197" s="173">
        <f t="shared" si="7"/>
        <v>0</v>
      </c>
      <c r="BI197" s="173">
        <f t="shared" si="8"/>
        <v>0</v>
      </c>
      <c r="BJ197" s="17" t="s">
        <v>81</v>
      </c>
      <c r="BK197" s="173">
        <f t="shared" si="9"/>
        <v>0</v>
      </c>
      <c r="BL197" s="17" t="s">
        <v>124</v>
      </c>
      <c r="BM197" s="172" t="s">
        <v>282</v>
      </c>
    </row>
    <row r="198" spans="1:65" s="2" customFormat="1" ht="54" customHeight="1">
      <c r="A198" s="32"/>
      <c r="B198" s="160"/>
      <c r="C198" s="161" t="s">
        <v>283</v>
      </c>
      <c r="D198" s="161" t="s">
        <v>120</v>
      </c>
      <c r="E198" s="162" t="s">
        <v>284</v>
      </c>
      <c r="F198" s="163" t="s">
        <v>285</v>
      </c>
      <c r="G198" s="164" t="s">
        <v>212</v>
      </c>
      <c r="H198" s="165">
        <v>7741.6350000000002</v>
      </c>
      <c r="I198" s="166"/>
      <c r="J198" s="167">
        <f t="shared" si="0"/>
        <v>0</v>
      </c>
      <c r="K198" s="163" t="s">
        <v>142</v>
      </c>
      <c r="L198" s="33"/>
      <c r="M198" s="168" t="s">
        <v>1</v>
      </c>
      <c r="N198" s="169" t="s">
        <v>38</v>
      </c>
      <c r="O198" s="58"/>
      <c r="P198" s="170">
        <f t="shared" si="1"/>
        <v>0</v>
      </c>
      <c r="Q198" s="170">
        <v>0</v>
      </c>
      <c r="R198" s="170">
        <f t="shared" si="2"/>
        <v>0</v>
      </c>
      <c r="S198" s="170">
        <v>0</v>
      </c>
      <c r="T198" s="171">
        <f t="shared" si="3"/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2" t="s">
        <v>124</v>
      </c>
      <c r="AT198" s="172" t="s">
        <v>120</v>
      </c>
      <c r="AU198" s="172" t="s">
        <v>83</v>
      </c>
      <c r="AY198" s="17" t="s">
        <v>117</v>
      </c>
      <c r="BE198" s="173">
        <f t="shared" si="4"/>
        <v>0</v>
      </c>
      <c r="BF198" s="173">
        <f t="shared" si="5"/>
        <v>0</v>
      </c>
      <c r="BG198" s="173">
        <f t="shared" si="6"/>
        <v>0</v>
      </c>
      <c r="BH198" s="173">
        <f t="shared" si="7"/>
        <v>0</v>
      </c>
      <c r="BI198" s="173">
        <f t="shared" si="8"/>
        <v>0</v>
      </c>
      <c r="BJ198" s="17" t="s">
        <v>81</v>
      </c>
      <c r="BK198" s="173">
        <f t="shared" si="9"/>
        <v>0</v>
      </c>
      <c r="BL198" s="17" t="s">
        <v>124</v>
      </c>
      <c r="BM198" s="172" t="s">
        <v>286</v>
      </c>
    </row>
    <row r="199" spans="1:65" s="13" customFormat="1" ht="11.25">
      <c r="B199" s="174"/>
      <c r="D199" s="175" t="s">
        <v>130</v>
      </c>
      <c r="E199" s="176" t="s">
        <v>1</v>
      </c>
      <c r="F199" s="177" t="s">
        <v>287</v>
      </c>
      <c r="H199" s="178">
        <v>5780.1229999999996</v>
      </c>
      <c r="I199" s="179"/>
      <c r="L199" s="174"/>
      <c r="M199" s="180"/>
      <c r="N199" s="181"/>
      <c r="O199" s="181"/>
      <c r="P199" s="181"/>
      <c r="Q199" s="181"/>
      <c r="R199" s="181"/>
      <c r="S199" s="181"/>
      <c r="T199" s="182"/>
      <c r="AT199" s="176" t="s">
        <v>130</v>
      </c>
      <c r="AU199" s="176" t="s">
        <v>83</v>
      </c>
      <c r="AV199" s="13" t="s">
        <v>83</v>
      </c>
      <c r="AW199" s="13" t="s">
        <v>30</v>
      </c>
      <c r="AX199" s="13" t="s">
        <v>73</v>
      </c>
      <c r="AY199" s="176" t="s">
        <v>117</v>
      </c>
    </row>
    <row r="200" spans="1:65" s="13" customFormat="1" ht="11.25">
      <c r="B200" s="174"/>
      <c r="D200" s="175" t="s">
        <v>130</v>
      </c>
      <c r="E200" s="176" t="s">
        <v>1</v>
      </c>
      <c r="F200" s="177" t="s">
        <v>288</v>
      </c>
      <c r="H200" s="178">
        <v>1961.5119999999999</v>
      </c>
      <c r="I200" s="179"/>
      <c r="L200" s="174"/>
      <c r="M200" s="180"/>
      <c r="N200" s="181"/>
      <c r="O200" s="181"/>
      <c r="P200" s="181"/>
      <c r="Q200" s="181"/>
      <c r="R200" s="181"/>
      <c r="S200" s="181"/>
      <c r="T200" s="182"/>
      <c r="AT200" s="176" t="s">
        <v>130</v>
      </c>
      <c r="AU200" s="176" t="s">
        <v>83</v>
      </c>
      <c r="AV200" s="13" t="s">
        <v>83</v>
      </c>
      <c r="AW200" s="13" t="s">
        <v>30</v>
      </c>
      <c r="AX200" s="13" t="s">
        <v>73</v>
      </c>
      <c r="AY200" s="176" t="s">
        <v>117</v>
      </c>
    </row>
    <row r="201" spans="1:65" s="14" customFormat="1" ht="11.25">
      <c r="B201" s="183"/>
      <c r="D201" s="175" t="s">
        <v>130</v>
      </c>
      <c r="E201" s="184" t="s">
        <v>1</v>
      </c>
      <c r="F201" s="185" t="s">
        <v>133</v>
      </c>
      <c r="H201" s="186">
        <v>7741.6350000000002</v>
      </c>
      <c r="I201" s="187"/>
      <c r="L201" s="183"/>
      <c r="M201" s="188"/>
      <c r="N201" s="189"/>
      <c r="O201" s="189"/>
      <c r="P201" s="189"/>
      <c r="Q201" s="189"/>
      <c r="R201" s="189"/>
      <c r="S201" s="189"/>
      <c r="T201" s="190"/>
      <c r="AT201" s="184" t="s">
        <v>130</v>
      </c>
      <c r="AU201" s="184" t="s">
        <v>83</v>
      </c>
      <c r="AV201" s="14" t="s">
        <v>124</v>
      </c>
      <c r="AW201" s="14" t="s">
        <v>30</v>
      </c>
      <c r="AX201" s="14" t="s">
        <v>81</v>
      </c>
      <c r="AY201" s="184" t="s">
        <v>117</v>
      </c>
    </row>
    <row r="202" spans="1:65" s="2" customFormat="1" ht="64.900000000000006" customHeight="1">
      <c r="A202" s="32"/>
      <c r="B202" s="160"/>
      <c r="C202" s="161" t="s">
        <v>289</v>
      </c>
      <c r="D202" s="161" t="s">
        <v>120</v>
      </c>
      <c r="E202" s="162" t="s">
        <v>290</v>
      </c>
      <c r="F202" s="163" t="s">
        <v>291</v>
      </c>
      <c r="G202" s="164" t="s">
        <v>212</v>
      </c>
      <c r="H202" s="165">
        <v>10288</v>
      </c>
      <c r="I202" s="166"/>
      <c r="J202" s="167">
        <f>ROUND(I202*H202,2)</f>
        <v>0</v>
      </c>
      <c r="K202" s="163" t="s">
        <v>142</v>
      </c>
      <c r="L202" s="33"/>
      <c r="M202" s="168" t="s">
        <v>1</v>
      </c>
      <c r="N202" s="169" t="s">
        <v>38</v>
      </c>
      <c r="O202" s="58"/>
      <c r="P202" s="170">
        <f>O202*H202</f>
        <v>0</v>
      </c>
      <c r="Q202" s="170">
        <v>0</v>
      </c>
      <c r="R202" s="170">
        <f>Q202*H202</f>
        <v>0</v>
      </c>
      <c r="S202" s="170">
        <v>0</v>
      </c>
      <c r="T202" s="171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2" t="s">
        <v>124</v>
      </c>
      <c r="AT202" s="172" t="s">
        <v>120</v>
      </c>
      <c r="AU202" s="172" t="s">
        <v>83</v>
      </c>
      <c r="AY202" s="17" t="s">
        <v>117</v>
      </c>
      <c r="BE202" s="173">
        <f>IF(N202="základní",J202,0)</f>
        <v>0</v>
      </c>
      <c r="BF202" s="173">
        <f>IF(N202="snížená",J202,0)</f>
        <v>0</v>
      </c>
      <c r="BG202" s="173">
        <f>IF(N202="zákl. přenesená",J202,0)</f>
        <v>0</v>
      </c>
      <c r="BH202" s="173">
        <f>IF(N202="sníž. přenesená",J202,0)</f>
        <v>0</v>
      </c>
      <c r="BI202" s="173">
        <f>IF(N202="nulová",J202,0)</f>
        <v>0</v>
      </c>
      <c r="BJ202" s="17" t="s">
        <v>81</v>
      </c>
      <c r="BK202" s="173">
        <f>ROUND(I202*H202,2)</f>
        <v>0</v>
      </c>
      <c r="BL202" s="17" t="s">
        <v>124</v>
      </c>
      <c r="BM202" s="172" t="s">
        <v>292</v>
      </c>
    </row>
    <row r="203" spans="1:65" s="15" customFormat="1" ht="11.25">
      <c r="B203" s="191"/>
      <c r="D203" s="175" t="s">
        <v>130</v>
      </c>
      <c r="E203" s="192" t="s">
        <v>1</v>
      </c>
      <c r="F203" s="193" t="s">
        <v>293</v>
      </c>
      <c r="H203" s="192" t="s">
        <v>1</v>
      </c>
      <c r="I203" s="194"/>
      <c r="L203" s="191"/>
      <c r="M203" s="195"/>
      <c r="N203" s="196"/>
      <c r="O203" s="196"/>
      <c r="P203" s="196"/>
      <c r="Q203" s="196"/>
      <c r="R203" s="196"/>
      <c r="S203" s="196"/>
      <c r="T203" s="197"/>
      <c r="AT203" s="192" t="s">
        <v>130</v>
      </c>
      <c r="AU203" s="192" t="s">
        <v>83</v>
      </c>
      <c r="AV203" s="15" t="s">
        <v>81</v>
      </c>
      <c r="AW203" s="15" t="s">
        <v>30</v>
      </c>
      <c r="AX203" s="15" t="s">
        <v>73</v>
      </c>
      <c r="AY203" s="192" t="s">
        <v>117</v>
      </c>
    </row>
    <row r="204" spans="1:65" s="13" customFormat="1" ht="11.25">
      <c r="B204" s="174"/>
      <c r="D204" s="175" t="s">
        <v>130</v>
      </c>
      <c r="E204" s="176" t="s">
        <v>1</v>
      </c>
      <c r="F204" s="177" t="s">
        <v>294</v>
      </c>
      <c r="H204" s="178">
        <v>5100</v>
      </c>
      <c r="I204" s="179"/>
      <c r="L204" s="174"/>
      <c r="M204" s="180"/>
      <c r="N204" s="181"/>
      <c r="O204" s="181"/>
      <c r="P204" s="181"/>
      <c r="Q204" s="181"/>
      <c r="R204" s="181"/>
      <c r="S204" s="181"/>
      <c r="T204" s="182"/>
      <c r="AT204" s="176" t="s">
        <v>130</v>
      </c>
      <c r="AU204" s="176" t="s">
        <v>83</v>
      </c>
      <c r="AV204" s="13" t="s">
        <v>83</v>
      </c>
      <c r="AW204" s="13" t="s">
        <v>30</v>
      </c>
      <c r="AX204" s="13" t="s">
        <v>73</v>
      </c>
      <c r="AY204" s="176" t="s">
        <v>117</v>
      </c>
    </row>
    <row r="205" spans="1:65" s="13" customFormat="1" ht="11.25">
      <c r="B205" s="174"/>
      <c r="D205" s="175" t="s">
        <v>130</v>
      </c>
      <c r="E205" s="176" t="s">
        <v>1</v>
      </c>
      <c r="F205" s="177" t="s">
        <v>295</v>
      </c>
      <c r="H205" s="178">
        <v>1000</v>
      </c>
      <c r="I205" s="179"/>
      <c r="L205" s="174"/>
      <c r="M205" s="180"/>
      <c r="N205" s="181"/>
      <c r="O205" s="181"/>
      <c r="P205" s="181"/>
      <c r="Q205" s="181"/>
      <c r="R205" s="181"/>
      <c r="S205" s="181"/>
      <c r="T205" s="182"/>
      <c r="AT205" s="176" t="s">
        <v>130</v>
      </c>
      <c r="AU205" s="176" t="s">
        <v>83</v>
      </c>
      <c r="AV205" s="13" t="s">
        <v>83</v>
      </c>
      <c r="AW205" s="13" t="s">
        <v>30</v>
      </c>
      <c r="AX205" s="13" t="s">
        <v>73</v>
      </c>
      <c r="AY205" s="176" t="s">
        <v>117</v>
      </c>
    </row>
    <row r="206" spans="1:65" s="13" customFormat="1" ht="11.25">
      <c r="B206" s="174"/>
      <c r="D206" s="175" t="s">
        <v>130</v>
      </c>
      <c r="E206" s="176" t="s">
        <v>1</v>
      </c>
      <c r="F206" s="177" t="s">
        <v>296</v>
      </c>
      <c r="H206" s="178">
        <v>1188</v>
      </c>
      <c r="I206" s="179"/>
      <c r="L206" s="174"/>
      <c r="M206" s="180"/>
      <c r="N206" s="181"/>
      <c r="O206" s="181"/>
      <c r="P206" s="181"/>
      <c r="Q206" s="181"/>
      <c r="R206" s="181"/>
      <c r="S206" s="181"/>
      <c r="T206" s="182"/>
      <c r="AT206" s="176" t="s">
        <v>130</v>
      </c>
      <c r="AU206" s="176" t="s">
        <v>83</v>
      </c>
      <c r="AV206" s="13" t="s">
        <v>83</v>
      </c>
      <c r="AW206" s="13" t="s">
        <v>30</v>
      </c>
      <c r="AX206" s="13" t="s">
        <v>73</v>
      </c>
      <c r="AY206" s="176" t="s">
        <v>117</v>
      </c>
    </row>
    <row r="207" spans="1:65" s="13" customFormat="1" ht="11.25">
      <c r="B207" s="174"/>
      <c r="D207" s="175" t="s">
        <v>130</v>
      </c>
      <c r="E207" s="176" t="s">
        <v>1</v>
      </c>
      <c r="F207" s="177" t="s">
        <v>297</v>
      </c>
      <c r="H207" s="178">
        <v>3000</v>
      </c>
      <c r="I207" s="179"/>
      <c r="L207" s="174"/>
      <c r="M207" s="180"/>
      <c r="N207" s="181"/>
      <c r="O207" s="181"/>
      <c r="P207" s="181"/>
      <c r="Q207" s="181"/>
      <c r="R207" s="181"/>
      <c r="S207" s="181"/>
      <c r="T207" s="182"/>
      <c r="AT207" s="176" t="s">
        <v>130</v>
      </c>
      <c r="AU207" s="176" t="s">
        <v>83</v>
      </c>
      <c r="AV207" s="13" t="s">
        <v>83</v>
      </c>
      <c r="AW207" s="13" t="s">
        <v>30</v>
      </c>
      <c r="AX207" s="13" t="s">
        <v>73</v>
      </c>
      <c r="AY207" s="176" t="s">
        <v>117</v>
      </c>
    </row>
    <row r="208" spans="1:65" s="14" customFormat="1" ht="11.25">
      <c r="B208" s="183"/>
      <c r="D208" s="175" t="s">
        <v>130</v>
      </c>
      <c r="E208" s="184" t="s">
        <v>1</v>
      </c>
      <c r="F208" s="185" t="s">
        <v>133</v>
      </c>
      <c r="H208" s="186">
        <v>10288</v>
      </c>
      <c r="I208" s="187"/>
      <c r="L208" s="183"/>
      <c r="M208" s="188"/>
      <c r="N208" s="189"/>
      <c r="O208" s="189"/>
      <c r="P208" s="189"/>
      <c r="Q208" s="189"/>
      <c r="R208" s="189"/>
      <c r="S208" s="189"/>
      <c r="T208" s="190"/>
      <c r="AT208" s="184" t="s">
        <v>130</v>
      </c>
      <c r="AU208" s="184" t="s">
        <v>83</v>
      </c>
      <c r="AV208" s="14" t="s">
        <v>124</v>
      </c>
      <c r="AW208" s="14" t="s">
        <v>30</v>
      </c>
      <c r="AX208" s="14" t="s">
        <v>81</v>
      </c>
      <c r="AY208" s="184" t="s">
        <v>117</v>
      </c>
    </row>
    <row r="209" spans="1:65" s="2" customFormat="1" ht="32.450000000000003" customHeight="1">
      <c r="A209" s="32"/>
      <c r="B209" s="160"/>
      <c r="C209" s="161" t="s">
        <v>298</v>
      </c>
      <c r="D209" s="161" t="s">
        <v>120</v>
      </c>
      <c r="E209" s="162" t="s">
        <v>299</v>
      </c>
      <c r="F209" s="163" t="s">
        <v>300</v>
      </c>
      <c r="G209" s="164" t="s">
        <v>212</v>
      </c>
      <c r="H209" s="165">
        <v>1277.73</v>
      </c>
      <c r="I209" s="166"/>
      <c r="J209" s="167">
        <f>ROUND(I209*H209,2)</f>
        <v>0</v>
      </c>
      <c r="K209" s="163" t="s">
        <v>142</v>
      </c>
      <c r="L209" s="33"/>
      <c r="M209" s="168" t="s">
        <v>1</v>
      </c>
      <c r="N209" s="169" t="s">
        <v>38</v>
      </c>
      <c r="O209" s="58"/>
      <c r="P209" s="170">
        <f>O209*H209</f>
        <v>0</v>
      </c>
      <c r="Q209" s="170">
        <v>0</v>
      </c>
      <c r="R209" s="170">
        <f>Q209*H209</f>
        <v>0</v>
      </c>
      <c r="S209" s="170">
        <v>0</v>
      </c>
      <c r="T209" s="171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72" t="s">
        <v>124</v>
      </c>
      <c r="AT209" s="172" t="s">
        <v>120</v>
      </c>
      <c r="AU209" s="172" t="s">
        <v>83</v>
      </c>
      <c r="AY209" s="17" t="s">
        <v>117</v>
      </c>
      <c r="BE209" s="173">
        <f>IF(N209="základní",J209,0)</f>
        <v>0</v>
      </c>
      <c r="BF209" s="173">
        <f>IF(N209="snížená",J209,0)</f>
        <v>0</v>
      </c>
      <c r="BG209" s="173">
        <f>IF(N209="zákl. přenesená",J209,0)</f>
        <v>0</v>
      </c>
      <c r="BH209" s="173">
        <f>IF(N209="sníž. přenesená",J209,0)</f>
        <v>0</v>
      </c>
      <c r="BI209" s="173">
        <f>IF(N209="nulová",J209,0)</f>
        <v>0</v>
      </c>
      <c r="BJ209" s="17" t="s">
        <v>81</v>
      </c>
      <c r="BK209" s="173">
        <f>ROUND(I209*H209,2)</f>
        <v>0</v>
      </c>
      <c r="BL209" s="17" t="s">
        <v>124</v>
      </c>
      <c r="BM209" s="172" t="s">
        <v>301</v>
      </c>
    </row>
    <row r="210" spans="1:65" s="13" customFormat="1" ht="11.25">
      <c r="B210" s="174"/>
      <c r="D210" s="175" t="s">
        <v>130</v>
      </c>
      <c r="E210" s="176" t="s">
        <v>1</v>
      </c>
      <c r="F210" s="177" t="s">
        <v>302</v>
      </c>
      <c r="H210" s="178">
        <v>1277.73</v>
      </c>
      <c r="I210" s="179"/>
      <c r="L210" s="174"/>
      <c r="M210" s="180"/>
      <c r="N210" s="181"/>
      <c r="O210" s="181"/>
      <c r="P210" s="181"/>
      <c r="Q210" s="181"/>
      <c r="R210" s="181"/>
      <c r="S210" s="181"/>
      <c r="T210" s="182"/>
      <c r="AT210" s="176" t="s">
        <v>130</v>
      </c>
      <c r="AU210" s="176" t="s">
        <v>83</v>
      </c>
      <c r="AV210" s="13" t="s">
        <v>83</v>
      </c>
      <c r="AW210" s="13" t="s">
        <v>30</v>
      </c>
      <c r="AX210" s="13" t="s">
        <v>81</v>
      </c>
      <c r="AY210" s="176" t="s">
        <v>117</v>
      </c>
    </row>
    <row r="211" spans="1:65" s="2" customFormat="1" ht="14.45" customHeight="1">
      <c r="A211" s="32"/>
      <c r="B211" s="160"/>
      <c r="C211" s="161" t="s">
        <v>303</v>
      </c>
      <c r="D211" s="161" t="s">
        <v>120</v>
      </c>
      <c r="E211" s="162" t="s">
        <v>304</v>
      </c>
      <c r="F211" s="163" t="s">
        <v>305</v>
      </c>
      <c r="G211" s="164" t="s">
        <v>212</v>
      </c>
      <c r="H211" s="165">
        <v>1961.5119999999999</v>
      </c>
      <c r="I211" s="166"/>
      <c r="J211" s="167">
        <f>ROUND(I211*H211,2)</f>
        <v>0</v>
      </c>
      <c r="K211" s="163" t="s">
        <v>142</v>
      </c>
      <c r="L211" s="33"/>
      <c r="M211" s="168" t="s">
        <v>1</v>
      </c>
      <c r="N211" s="169" t="s">
        <v>38</v>
      </c>
      <c r="O211" s="58"/>
      <c r="P211" s="170">
        <f>O211*H211</f>
        <v>0</v>
      </c>
      <c r="Q211" s="170">
        <v>0</v>
      </c>
      <c r="R211" s="170">
        <f>Q211*H211</f>
        <v>0</v>
      </c>
      <c r="S211" s="170">
        <v>0</v>
      </c>
      <c r="T211" s="171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72" t="s">
        <v>124</v>
      </c>
      <c r="AT211" s="172" t="s">
        <v>120</v>
      </c>
      <c r="AU211" s="172" t="s">
        <v>83</v>
      </c>
      <c r="AY211" s="17" t="s">
        <v>117</v>
      </c>
      <c r="BE211" s="173">
        <f>IF(N211="základní",J211,0)</f>
        <v>0</v>
      </c>
      <c r="BF211" s="173">
        <f>IF(N211="snížená",J211,0)</f>
        <v>0</v>
      </c>
      <c r="BG211" s="173">
        <f>IF(N211="zákl. přenesená",J211,0)</f>
        <v>0</v>
      </c>
      <c r="BH211" s="173">
        <f>IF(N211="sníž. přenesená",J211,0)</f>
        <v>0</v>
      </c>
      <c r="BI211" s="173">
        <f>IF(N211="nulová",J211,0)</f>
        <v>0</v>
      </c>
      <c r="BJ211" s="17" t="s">
        <v>81</v>
      </c>
      <c r="BK211" s="173">
        <f>ROUND(I211*H211,2)</f>
        <v>0</v>
      </c>
      <c r="BL211" s="17" t="s">
        <v>124</v>
      </c>
      <c r="BM211" s="172" t="s">
        <v>306</v>
      </c>
    </row>
    <row r="212" spans="1:65" s="15" customFormat="1" ht="11.25">
      <c r="B212" s="191"/>
      <c r="D212" s="175" t="s">
        <v>130</v>
      </c>
      <c r="E212" s="192" t="s">
        <v>1</v>
      </c>
      <c r="F212" s="193" t="s">
        <v>307</v>
      </c>
      <c r="H212" s="192" t="s">
        <v>1</v>
      </c>
      <c r="I212" s="194"/>
      <c r="L212" s="191"/>
      <c r="M212" s="195"/>
      <c r="N212" s="196"/>
      <c r="O212" s="196"/>
      <c r="P212" s="196"/>
      <c r="Q212" s="196"/>
      <c r="R212" s="196"/>
      <c r="S212" s="196"/>
      <c r="T212" s="197"/>
      <c r="AT212" s="192" t="s">
        <v>130</v>
      </c>
      <c r="AU212" s="192" t="s">
        <v>83</v>
      </c>
      <c r="AV212" s="15" t="s">
        <v>81</v>
      </c>
      <c r="AW212" s="15" t="s">
        <v>30</v>
      </c>
      <c r="AX212" s="15" t="s">
        <v>73</v>
      </c>
      <c r="AY212" s="192" t="s">
        <v>117</v>
      </c>
    </row>
    <row r="213" spans="1:65" s="13" customFormat="1" ht="11.25">
      <c r="B213" s="174"/>
      <c r="D213" s="175" t="s">
        <v>130</v>
      </c>
      <c r="E213" s="176" t="s">
        <v>1</v>
      </c>
      <c r="F213" s="177" t="s">
        <v>308</v>
      </c>
      <c r="H213" s="178">
        <v>331.80200000000002</v>
      </c>
      <c r="I213" s="179"/>
      <c r="L213" s="174"/>
      <c r="M213" s="180"/>
      <c r="N213" s="181"/>
      <c r="O213" s="181"/>
      <c r="P213" s="181"/>
      <c r="Q213" s="181"/>
      <c r="R213" s="181"/>
      <c r="S213" s="181"/>
      <c r="T213" s="182"/>
      <c r="AT213" s="176" t="s">
        <v>130</v>
      </c>
      <c r="AU213" s="176" t="s">
        <v>83</v>
      </c>
      <c r="AV213" s="13" t="s">
        <v>83</v>
      </c>
      <c r="AW213" s="13" t="s">
        <v>30</v>
      </c>
      <c r="AX213" s="13" t="s">
        <v>73</v>
      </c>
      <c r="AY213" s="176" t="s">
        <v>117</v>
      </c>
    </row>
    <row r="214" spans="1:65" s="13" customFormat="1" ht="11.25">
      <c r="B214" s="174"/>
      <c r="D214" s="175" t="s">
        <v>130</v>
      </c>
      <c r="E214" s="176" t="s">
        <v>1</v>
      </c>
      <c r="F214" s="177" t="s">
        <v>309</v>
      </c>
      <c r="H214" s="178">
        <v>287.80500000000001</v>
      </c>
      <c r="I214" s="179"/>
      <c r="L214" s="174"/>
      <c r="M214" s="180"/>
      <c r="N214" s="181"/>
      <c r="O214" s="181"/>
      <c r="P214" s="181"/>
      <c r="Q214" s="181"/>
      <c r="R214" s="181"/>
      <c r="S214" s="181"/>
      <c r="T214" s="182"/>
      <c r="AT214" s="176" t="s">
        <v>130</v>
      </c>
      <c r="AU214" s="176" t="s">
        <v>83</v>
      </c>
      <c r="AV214" s="13" t="s">
        <v>83</v>
      </c>
      <c r="AW214" s="13" t="s">
        <v>30</v>
      </c>
      <c r="AX214" s="13" t="s">
        <v>73</v>
      </c>
      <c r="AY214" s="176" t="s">
        <v>117</v>
      </c>
    </row>
    <row r="215" spans="1:65" s="13" customFormat="1" ht="11.25">
      <c r="B215" s="174"/>
      <c r="D215" s="175" t="s">
        <v>130</v>
      </c>
      <c r="E215" s="176" t="s">
        <v>1</v>
      </c>
      <c r="F215" s="177" t="s">
        <v>310</v>
      </c>
      <c r="H215" s="178">
        <v>64.174999999999997</v>
      </c>
      <c r="I215" s="179"/>
      <c r="L215" s="174"/>
      <c r="M215" s="180"/>
      <c r="N215" s="181"/>
      <c r="O215" s="181"/>
      <c r="P215" s="181"/>
      <c r="Q215" s="181"/>
      <c r="R215" s="181"/>
      <c r="S215" s="181"/>
      <c r="T215" s="182"/>
      <c r="AT215" s="176" t="s">
        <v>130</v>
      </c>
      <c r="AU215" s="176" t="s">
        <v>83</v>
      </c>
      <c r="AV215" s="13" t="s">
        <v>83</v>
      </c>
      <c r="AW215" s="13" t="s">
        <v>30</v>
      </c>
      <c r="AX215" s="13" t="s">
        <v>73</v>
      </c>
      <c r="AY215" s="176" t="s">
        <v>117</v>
      </c>
    </row>
    <row r="216" spans="1:65" s="13" customFormat="1" ht="11.25">
      <c r="B216" s="174"/>
      <c r="D216" s="175" t="s">
        <v>130</v>
      </c>
      <c r="E216" s="176" t="s">
        <v>1</v>
      </c>
      <c r="F216" s="177" t="s">
        <v>311</v>
      </c>
      <c r="H216" s="178">
        <v>1277.73</v>
      </c>
      <c r="I216" s="179"/>
      <c r="L216" s="174"/>
      <c r="M216" s="180"/>
      <c r="N216" s="181"/>
      <c r="O216" s="181"/>
      <c r="P216" s="181"/>
      <c r="Q216" s="181"/>
      <c r="R216" s="181"/>
      <c r="S216" s="181"/>
      <c r="T216" s="182"/>
      <c r="AT216" s="176" t="s">
        <v>130</v>
      </c>
      <c r="AU216" s="176" t="s">
        <v>83</v>
      </c>
      <c r="AV216" s="13" t="s">
        <v>83</v>
      </c>
      <c r="AW216" s="13" t="s">
        <v>30</v>
      </c>
      <c r="AX216" s="13" t="s">
        <v>73</v>
      </c>
      <c r="AY216" s="176" t="s">
        <v>117</v>
      </c>
    </row>
    <row r="217" spans="1:65" s="14" customFormat="1" ht="11.25">
      <c r="B217" s="183"/>
      <c r="D217" s="175" t="s">
        <v>130</v>
      </c>
      <c r="E217" s="184" t="s">
        <v>1</v>
      </c>
      <c r="F217" s="185" t="s">
        <v>133</v>
      </c>
      <c r="H217" s="186">
        <v>1961.5119999999999</v>
      </c>
      <c r="I217" s="187"/>
      <c r="L217" s="183"/>
      <c r="M217" s="188"/>
      <c r="N217" s="189"/>
      <c r="O217" s="189"/>
      <c r="P217" s="189"/>
      <c r="Q217" s="189"/>
      <c r="R217" s="189"/>
      <c r="S217" s="189"/>
      <c r="T217" s="190"/>
      <c r="AT217" s="184" t="s">
        <v>130</v>
      </c>
      <c r="AU217" s="184" t="s">
        <v>83</v>
      </c>
      <c r="AV217" s="14" t="s">
        <v>124</v>
      </c>
      <c r="AW217" s="14" t="s">
        <v>30</v>
      </c>
      <c r="AX217" s="14" t="s">
        <v>81</v>
      </c>
      <c r="AY217" s="184" t="s">
        <v>117</v>
      </c>
    </row>
    <row r="218" spans="1:65" s="2" customFormat="1" ht="43.15" customHeight="1">
      <c r="A218" s="32"/>
      <c r="B218" s="160"/>
      <c r="C218" s="161" t="s">
        <v>312</v>
      </c>
      <c r="D218" s="161" t="s">
        <v>120</v>
      </c>
      <c r="E218" s="162" t="s">
        <v>313</v>
      </c>
      <c r="F218" s="163" t="s">
        <v>314</v>
      </c>
      <c r="G218" s="164" t="s">
        <v>315</v>
      </c>
      <c r="H218" s="165">
        <v>5947.5789999999997</v>
      </c>
      <c r="I218" s="166"/>
      <c r="J218" s="167">
        <f>ROUND(I218*H218,2)</f>
        <v>0</v>
      </c>
      <c r="K218" s="163" t="s">
        <v>142</v>
      </c>
      <c r="L218" s="33"/>
      <c r="M218" s="168" t="s">
        <v>1</v>
      </c>
      <c r="N218" s="169" t="s">
        <v>38</v>
      </c>
      <c r="O218" s="58"/>
      <c r="P218" s="170">
        <f>O218*H218</f>
        <v>0</v>
      </c>
      <c r="Q218" s="170">
        <v>0</v>
      </c>
      <c r="R218" s="170">
        <f>Q218*H218</f>
        <v>0</v>
      </c>
      <c r="S218" s="170">
        <v>0</v>
      </c>
      <c r="T218" s="171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72" t="s">
        <v>124</v>
      </c>
      <c r="AT218" s="172" t="s">
        <v>120</v>
      </c>
      <c r="AU218" s="172" t="s">
        <v>83</v>
      </c>
      <c r="AY218" s="17" t="s">
        <v>117</v>
      </c>
      <c r="BE218" s="173">
        <f>IF(N218="základní",J218,0)</f>
        <v>0</v>
      </c>
      <c r="BF218" s="173">
        <f>IF(N218="snížená",J218,0)</f>
        <v>0</v>
      </c>
      <c r="BG218" s="173">
        <f>IF(N218="zákl. přenesená",J218,0)</f>
        <v>0</v>
      </c>
      <c r="BH218" s="173">
        <f>IF(N218="sníž. přenesená",J218,0)</f>
        <v>0</v>
      </c>
      <c r="BI218" s="173">
        <f>IF(N218="nulová",J218,0)</f>
        <v>0</v>
      </c>
      <c r="BJ218" s="17" t="s">
        <v>81</v>
      </c>
      <c r="BK218" s="173">
        <f>ROUND(I218*H218,2)</f>
        <v>0</v>
      </c>
      <c r="BL218" s="17" t="s">
        <v>124</v>
      </c>
      <c r="BM218" s="172" t="s">
        <v>316</v>
      </c>
    </row>
    <row r="219" spans="1:65" s="13" customFormat="1" ht="11.25">
      <c r="B219" s="174"/>
      <c r="D219" s="175" t="s">
        <v>130</v>
      </c>
      <c r="E219" s="176" t="s">
        <v>1</v>
      </c>
      <c r="F219" s="177" t="s">
        <v>317</v>
      </c>
      <c r="H219" s="178">
        <v>10404.221</v>
      </c>
      <c r="I219" s="179"/>
      <c r="L219" s="174"/>
      <c r="M219" s="180"/>
      <c r="N219" s="181"/>
      <c r="O219" s="181"/>
      <c r="P219" s="181"/>
      <c r="Q219" s="181"/>
      <c r="R219" s="181"/>
      <c r="S219" s="181"/>
      <c r="T219" s="182"/>
      <c r="AT219" s="176" t="s">
        <v>130</v>
      </c>
      <c r="AU219" s="176" t="s">
        <v>83</v>
      </c>
      <c r="AV219" s="13" t="s">
        <v>83</v>
      </c>
      <c r="AW219" s="13" t="s">
        <v>30</v>
      </c>
      <c r="AX219" s="13" t="s">
        <v>73</v>
      </c>
      <c r="AY219" s="176" t="s">
        <v>117</v>
      </c>
    </row>
    <row r="220" spans="1:65" s="13" customFormat="1" ht="11.25">
      <c r="B220" s="174"/>
      <c r="D220" s="175" t="s">
        <v>130</v>
      </c>
      <c r="E220" s="176" t="s">
        <v>1</v>
      </c>
      <c r="F220" s="177" t="s">
        <v>318</v>
      </c>
      <c r="H220" s="178">
        <v>-3530.7220000000002</v>
      </c>
      <c r="I220" s="179"/>
      <c r="L220" s="174"/>
      <c r="M220" s="180"/>
      <c r="N220" s="181"/>
      <c r="O220" s="181"/>
      <c r="P220" s="181"/>
      <c r="Q220" s="181"/>
      <c r="R220" s="181"/>
      <c r="S220" s="181"/>
      <c r="T220" s="182"/>
      <c r="AT220" s="176" t="s">
        <v>130</v>
      </c>
      <c r="AU220" s="176" t="s">
        <v>83</v>
      </c>
      <c r="AV220" s="13" t="s">
        <v>83</v>
      </c>
      <c r="AW220" s="13" t="s">
        <v>30</v>
      </c>
      <c r="AX220" s="13" t="s">
        <v>73</v>
      </c>
      <c r="AY220" s="176" t="s">
        <v>117</v>
      </c>
    </row>
    <row r="221" spans="1:65" s="13" customFormat="1" ht="11.25">
      <c r="B221" s="174"/>
      <c r="D221" s="175" t="s">
        <v>130</v>
      </c>
      <c r="E221" s="176" t="s">
        <v>1</v>
      </c>
      <c r="F221" s="177" t="s">
        <v>319</v>
      </c>
      <c r="H221" s="178">
        <v>-925.92</v>
      </c>
      <c r="I221" s="179"/>
      <c r="L221" s="174"/>
      <c r="M221" s="180"/>
      <c r="N221" s="181"/>
      <c r="O221" s="181"/>
      <c r="P221" s="181"/>
      <c r="Q221" s="181"/>
      <c r="R221" s="181"/>
      <c r="S221" s="181"/>
      <c r="T221" s="182"/>
      <c r="AT221" s="176" t="s">
        <v>130</v>
      </c>
      <c r="AU221" s="176" t="s">
        <v>83</v>
      </c>
      <c r="AV221" s="13" t="s">
        <v>83</v>
      </c>
      <c r="AW221" s="13" t="s">
        <v>30</v>
      </c>
      <c r="AX221" s="13" t="s">
        <v>73</v>
      </c>
      <c r="AY221" s="176" t="s">
        <v>117</v>
      </c>
    </row>
    <row r="222" spans="1:65" s="14" customFormat="1" ht="11.25">
      <c r="B222" s="183"/>
      <c r="D222" s="175" t="s">
        <v>130</v>
      </c>
      <c r="E222" s="184" t="s">
        <v>1</v>
      </c>
      <c r="F222" s="185" t="s">
        <v>133</v>
      </c>
      <c r="H222" s="186">
        <v>5947.5789999999997</v>
      </c>
      <c r="I222" s="187"/>
      <c r="L222" s="183"/>
      <c r="M222" s="188"/>
      <c r="N222" s="189"/>
      <c r="O222" s="189"/>
      <c r="P222" s="189"/>
      <c r="Q222" s="189"/>
      <c r="R222" s="189"/>
      <c r="S222" s="189"/>
      <c r="T222" s="190"/>
      <c r="AT222" s="184" t="s">
        <v>130</v>
      </c>
      <c r="AU222" s="184" t="s">
        <v>83</v>
      </c>
      <c r="AV222" s="14" t="s">
        <v>124</v>
      </c>
      <c r="AW222" s="14" t="s">
        <v>30</v>
      </c>
      <c r="AX222" s="14" t="s">
        <v>81</v>
      </c>
      <c r="AY222" s="184" t="s">
        <v>117</v>
      </c>
    </row>
    <row r="223" spans="1:65" s="2" customFormat="1" ht="21.6" customHeight="1">
      <c r="A223" s="32"/>
      <c r="B223" s="160"/>
      <c r="C223" s="161" t="s">
        <v>320</v>
      </c>
      <c r="D223" s="161" t="s">
        <v>120</v>
      </c>
      <c r="E223" s="162" t="s">
        <v>321</v>
      </c>
      <c r="F223" s="163" t="s">
        <v>322</v>
      </c>
      <c r="G223" s="164" t="s">
        <v>315</v>
      </c>
      <c r="H223" s="165">
        <v>925.92</v>
      </c>
      <c r="I223" s="166"/>
      <c r="J223" s="167">
        <f>ROUND(I223*H223,2)</f>
        <v>0</v>
      </c>
      <c r="K223" s="163" t="s">
        <v>1</v>
      </c>
      <c r="L223" s="33"/>
      <c r="M223" s="168" t="s">
        <v>1</v>
      </c>
      <c r="N223" s="169" t="s">
        <v>38</v>
      </c>
      <c r="O223" s="58"/>
      <c r="P223" s="170">
        <f>O223*H223</f>
        <v>0</v>
      </c>
      <c r="Q223" s="170">
        <v>0</v>
      </c>
      <c r="R223" s="170">
        <f>Q223*H223</f>
        <v>0</v>
      </c>
      <c r="S223" s="170">
        <v>0</v>
      </c>
      <c r="T223" s="171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2" t="s">
        <v>124</v>
      </c>
      <c r="AT223" s="172" t="s">
        <v>120</v>
      </c>
      <c r="AU223" s="172" t="s">
        <v>83</v>
      </c>
      <c r="AY223" s="17" t="s">
        <v>117</v>
      </c>
      <c r="BE223" s="173">
        <f>IF(N223="základní",J223,0)</f>
        <v>0</v>
      </c>
      <c r="BF223" s="173">
        <f>IF(N223="snížená",J223,0)</f>
        <v>0</v>
      </c>
      <c r="BG223" s="173">
        <f>IF(N223="zákl. přenesená",J223,0)</f>
        <v>0</v>
      </c>
      <c r="BH223" s="173">
        <f>IF(N223="sníž. přenesená",J223,0)</f>
        <v>0</v>
      </c>
      <c r="BI223" s="173">
        <f>IF(N223="nulová",J223,0)</f>
        <v>0</v>
      </c>
      <c r="BJ223" s="17" t="s">
        <v>81</v>
      </c>
      <c r="BK223" s="173">
        <f>ROUND(I223*H223,2)</f>
        <v>0</v>
      </c>
      <c r="BL223" s="17" t="s">
        <v>124</v>
      </c>
      <c r="BM223" s="172" t="s">
        <v>323</v>
      </c>
    </row>
    <row r="224" spans="1:65" s="13" customFormat="1" ht="11.25">
      <c r="B224" s="174"/>
      <c r="D224" s="175" t="s">
        <v>130</v>
      </c>
      <c r="E224" s="176" t="s">
        <v>1</v>
      </c>
      <c r="F224" s="177" t="s">
        <v>324</v>
      </c>
      <c r="H224" s="178">
        <v>459</v>
      </c>
      <c r="I224" s="179"/>
      <c r="L224" s="174"/>
      <c r="M224" s="180"/>
      <c r="N224" s="181"/>
      <c r="O224" s="181"/>
      <c r="P224" s="181"/>
      <c r="Q224" s="181"/>
      <c r="R224" s="181"/>
      <c r="S224" s="181"/>
      <c r="T224" s="182"/>
      <c r="AT224" s="176" t="s">
        <v>130</v>
      </c>
      <c r="AU224" s="176" t="s">
        <v>83</v>
      </c>
      <c r="AV224" s="13" t="s">
        <v>83</v>
      </c>
      <c r="AW224" s="13" t="s">
        <v>30</v>
      </c>
      <c r="AX224" s="13" t="s">
        <v>73</v>
      </c>
      <c r="AY224" s="176" t="s">
        <v>117</v>
      </c>
    </row>
    <row r="225" spans="1:65" s="13" customFormat="1" ht="11.25">
      <c r="B225" s="174"/>
      <c r="D225" s="175" t="s">
        <v>130</v>
      </c>
      <c r="E225" s="176" t="s">
        <v>1</v>
      </c>
      <c r="F225" s="177" t="s">
        <v>325</v>
      </c>
      <c r="H225" s="178">
        <v>90</v>
      </c>
      <c r="I225" s="179"/>
      <c r="L225" s="174"/>
      <c r="M225" s="180"/>
      <c r="N225" s="181"/>
      <c r="O225" s="181"/>
      <c r="P225" s="181"/>
      <c r="Q225" s="181"/>
      <c r="R225" s="181"/>
      <c r="S225" s="181"/>
      <c r="T225" s="182"/>
      <c r="AT225" s="176" t="s">
        <v>130</v>
      </c>
      <c r="AU225" s="176" t="s">
        <v>83</v>
      </c>
      <c r="AV225" s="13" t="s">
        <v>83</v>
      </c>
      <c r="AW225" s="13" t="s">
        <v>30</v>
      </c>
      <c r="AX225" s="13" t="s">
        <v>73</v>
      </c>
      <c r="AY225" s="176" t="s">
        <v>117</v>
      </c>
    </row>
    <row r="226" spans="1:65" s="13" customFormat="1" ht="11.25">
      <c r="B226" s="174"/>
      <c r="D226" s="175" t="s">
        <v>130</v>
      </c>
      <c r="E226" s="176" t="s">
        <v>1</v>
      </c>
      <c r="F226" s="177" t="s">
        <v>326</v>
      </c>
      <c r="H226" s="178">
        <v>106.92</v>
      </c>
      <c r="I226" s="179"/>
      <c r="L226" s="174"/>
      <c r="M226" s="180"/>
      <c r="N226" s="181"/>
      <c r="O226" s="181"/>
      <c r="P226" s="181"/>
      <c r="Q226" s="181"/>
      <c r="R226" s="181"/>
      <c r="S226" s="181"/>
      <c r="T226" s="182"/>
      <c r="AT226" s="176" t="s">
        <v>130</v>
      </c>
      <c r="AU226" s="176" t="s">
        <v>83</v>
      </c>
      <c r="AV226" s="13" t="s">
        <v>83</v>
      </c>
      <c r="AW226" s="13" t="s">
        <v>30</v>
      </c>
      <c r="AX226" s="13" t="s">
        <v>73</v>
      </c>
      <c r="AY226" s="176" t="s">
        <v>117</v>
      </c>
    </row>
    <row r="227" spans="1:65" s="13" customFormat="1" ht="11.25">
      <c r="B227" s="174"/>
      <c r="D227" s="175" t="s">
        <v>130</v>
      </c>
      <c r="E227" s="176" t="s">
        <v>1</v>
      </c>
      <c r="F227" s="177" t="s">
        <v>327</v>
      </c>
      <c r="H227" s="178">
        <v>270</v>
      </c>
      <c r="I227" s="179"/>
      <c r="L227" s="174"/>
      <c r="M227" s="180"/>
      <c r="N227" s="181"/>
      <c r="O227" s="181"/>
      <c r="P227" s="181"/>
      <c r="Q227" s="181"/>
      <c r="R227" s="181"/>
      <c r="S227" s="181"/>
      <c r="T227" s="182"/>
      <c r="AT227" s="176" t="s">
        <v>130</v>
      </c>
      <c r="AU227" s="176" t="s">
        <v>83</v>
      </c>
      <c r="AV227" s="13" t="s">
        <v>83</v>
      </c>
      <c r="AW227" s="13" t="s">
        <v>30</v>
      </c>
      <c r="AX227" s="13" t="s">
        <v>73</v>
      </c>
      <c r="AY227" s="176" t="s">
        <v>117</v>
      </c>
    </row>
    <row r="228" spans="1:65" s="14" customFormat="1" ht="11.25">
      <c r="B228" s="183"/>
      <c r="D228" s="175" t="s">
        <v>130</v>
      </c>
      <c r="E228" s="184" t="s">
        <v>1</v>
      </c>
      <c r="F228" s="185" t="s">
        <v>133</v>
      </c>
      <c r="H228" s="186">
        <v>925.92</v>
      </c>
      <c r="I228" s="187"/>
      <c r="L228" s="183"/>
      <c r="M228" s="188"/>
      <c r="N228" s="189"/>
      <c r="O228" s="189"/>
      <c r="P228" s="189"/>
      <c r="Q228" s="189"/>
      <c r="R228" s="189"/>
      <c r="S228" s="189"/>
      <c r="T228" s="190"/>
      <c r="AT228" s="184" t="s">
        <v>130</v>
      </c>
      <c r="AU228" s="184" t="s">
        <v>83</v>
      </c>
      <c r="AV228" s="14" t="s">
        <v>124</v>
      </c>
      <c r="AW228" s="14" t="s">
        <v>30</v>
      </c>
      <c r="AX228" s="14" t="s">
        <v>81</v>
      </c>
      <c r="AY228" s="184" t="s">
        <v>117</v>
      </c>
    </row>
    <row r="229" spans="1:65" s="2" customFormat="1" ht="21.6" customHeight="1">
      <c r="A229" s="32"/>
      <c r="B229" s="160"/>
      <c r="C229" s="161" t="s">
        <v>328</v>
      </c>
      <c r="D229" s="161" t="s">
        <v>120</v>
      </c>
      <c r="E229" s="162" t="s">
        <v>329</v>
      </c>
      <c r="F229" s="163" t="s">
        <v>330</v>
      </c>
      <c r="G229" s="164" t="s">
        <v>315</v>
      </c>
      <c r="H229" s="165">
        <v>37</v>
      </c>
      <c r="I229" s="166"/>
      <c r="J229" s="167">
        <f>ROUND(I229*H229,2)</f>
        <v>0</v>
      </c>
      <c r="K229" s="163" t="s">
        <v>1</v>
      </c>
      <c r="L229" s="33"/>
      <c r="M229" s="168" t="s">
        <v>1</v>
      </c>
      <c r="N229" s="169" t="s">
        <v>38</v>
      </c>
      <c r="O229" s="58"/>
      <c r="P229" s="170">
        <f>O229*H229</f>
        <v>0</v>
      </c>
      <c r="Q229" s="170">
        <v>0</v>
      </c>
      <c r="R229" s="170">
        <f>Q229*H229</f>
        <v>0</v>
      </c>
      <c r="S229" s="170">
        <v>0</v>
      </c>
      <c r="T229" s="171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72" t="s">
        <v>124</v>
      </c>
      <c r="AT229" s="172" t="s">
        <v>120</v>
      </c>
      <c r="AU229" s="172" t="s">
        <v>83</v>
      </c>
      <c r="AY229" s="17" t="s">
        <v>117</v>
      </c>
      <c r="BE229" s="173">
        <f>IF(N229="základní",J229,0)</f>
        <v>0</v>
      </c>
      <c r="BF229" s="173">
        <f>IF(N229="snížená",J229,0)</f>
        <v>0</v>
      </c>
      <c r="BG229" s="173">
        <f>IF(N229="zákl. přenesená",J229,0)</f>
        <v>0</v>
      </c>
      <c r="BH229" s="173">
        <f>IF(N229="sníž. přenesená",J229,0)</f>
        <v>0</v>
      </c>
      <c r="BI229" s="173">
        <f>IF(N229="nulová",J229,0)</f>
        <v>0</v>
      </c>
      <c r="BJ229" s="17" t="s">
        <v>81</v>
      </c>
      <c r="BK229" s="173">
        <f>ROUND(I229*H229,2)</f>
        <v>0</v>
      </c>
      <c r="BL229" s="17" t="s">
        <v>124</v>
      </c>
      <c r="BM229" s="172" t="s">
        <v>331</v>
      </c>
    </row>
    <row r="230" spans="1:65" s="2" customFormat="1" ht="43.15" customHeight="1">
      <c r="A230" s="32"/>
      <c r="B230" s="160"/>
      <c r="C230" s="161" t="s">
        <v>332</v>
      </c>
      <c r="D230" s="161" t="s">
        <v>120</v>
      </c>
      <c r="E230" s="162" t="s">
        <v>333</v>
      </c>
      <c r="F230" s="163" t="s">
        <v>334</v>
      </c>
      <c r="G230" s="164" t="s">
        <v>212</v>
      </c>
      <c r="H230" s="165">
        <v>1277.73</v>
      </c>
      <c r="I230" s="166"/>
      <c r="J230" s="167">
        <f>ROUND(I230*H230,2)</f>
        <v>0</v>
      </c>
      <c r="K230" s="163" t="s">
        <v>142</v>
      </c>
      <c r="L230" s="33"/>
      <c r="M230" s="168" t="s">
        <v>1</v>
      </c>
      <c r="N230" s="169" t="s">
        <v>38</v>
      </c>
      <c r="O230" s="58"/>
      <c r="P230" s="170">
        <f>O230*H230</f>
        <v>0</v>
      </c>
      <c r="Q230" s="170">
        <v>0</v>
      </c>
      <c r="R230" s="170">
        <f>Q230*H230</f>
        <v>0</v>
      </c>
      <c r="S230" s="170">
        <v>0</v>
      </c>
      <c r="T230" s="171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2" t="s">
        <v>124</v>
      </c>
      <c r="AT230" s="172" t="s">
        <v>120</v>
      </c>
      <c r="AU230" s="172" t="s">
        <v>83</v>
      </c>
      <c r="AY230" s="17" t="s">
        <v>117</v>
      </c>
      <c r="BE230" s="173">
        <f>IF(N230="základní",J230,0)</f>
        <v>0</v>
      </c>
      <c r="BF230" s="173">
        <f>IF(N230="snížená",J230,0)</f>
        <v>0</v>
      </c>
      <c r="BG230" s="173">
        <f>IF(N230="zákl. přenesená",J230,0)</f>
        <v>0</v>
      </c>
      <c r="BH230" s="173">
        <f>IF(N230="sníž. přenesená",J230,0)</f>
        <v>0</v>
      </c>
      <c r="BI230" s="173">
        <f>IF(N230="nulová",J230,0)</f>
        <v>0</v>
      </c>
      <c r="BJ230" s="17" t="s">
        <v>81</v>
      </c>
      <c r="BK230" s="173">
        <f>ROUND(I230*H230,2)</f>
        <v>0</v>
      </c>
      <c r="BL230" s="17" t="s">
        <v>124</v>
      </c>
      <c r="BM230" s="172" t="s">
        <v>335</v>
      </c>
    </row>
    <row r="231" spans="1:65" s="13" customFormat="1" ht="11.25">
      <c r="B231" s="174"/>
      <c r="D231" s="175" t="s">
        <v>130</v>
      </c>
      <c r="E231" s="176" t="s">
        <v>1</v>
      </c>
      <c r="F231" s="177" t="s">
        <v>336</v>
      </c>
      <c r="H231" s="178">
        <v>225.768</v>
      </c>
      <c r="I231" s="179"/>
      <c r="L231" s="174"/>
      <c r="M231" s="180"/>
      <c r="N231" s="181"/>
      <c r="O231" s="181"/>
      <c r="P231" s="181"/>
      <c r="Q231" s="181"/>
      <c r="R231" s="181"/>
      <c r="S231" s="181"/>
      <c r="T231" s="182"/>
      <c r="AT231" s="176" t="s">
        <v>130</v>
      </c>
      <c r="AU231" s="176" t="s">
        <v>83</v>
      </c>
      <c r="AV231" s="13" t="s">
        <v>83</v>
      </c>
      <c r="AW231" s="13" t="s">
        <v>30</v>
      </c>
      <c r="AX231" s="13" t="s">
        <v>73</v>
      </c>
      <c r="AY231" s="176" t="s">
        <v>117</v>
      </c>
    </row>
    <row r="232" spans="1:65" s="13" customFormat="1" ht="11.25">
      <c r="B232" s="174"/>
      <c r="D232" s="175" t="s">
        <v>130</v>
      </c>
      <c r="E232" s="176" t="s">
        <v>1</v>
      </c>
      <c r="F232" s="177" t="s">
        <v>337</v>
      </c>
      <c r="H232" s="178">
        <v>446.31</v>
      </c>
      <c r="I232" s="179"/>
      <c r="L232" s="174"/>
      <c r="M232" s="180"/>
      <c r="N232" s="181"/>
      <c r="O232" s="181"/>
      <c r="P232" s="181"/>
      <c r="Q232" s="181"/>
      <c r="R232" s="181"/>
      <c r="S232" s="181"/>
      <c r="T232" s="182"/>
      <c r="AT232" s="176" t="s">
        <v>130</v>
      </c>
      <c r="AU232" s="176" t="s">
        <v>83</v>
      </c>
      <c r="AV232" s="13" t="s">
        <v>83</v>
      </c>
      <c r="AW232" s="13" t="s">
        <v>30</v>
      </c>
      <c r="AX232" s="13" t="s">
        <v>73</v>
      </c>
      <c r="AY232" s="176" t="s">
        <v>117</v>
      </c>
    </row>
    <row r="233" spans="1:65" s="13" customFormat="1" ht="11.25">
      <c r="B233" s="174"/>
      <c r="D233" s="175" t="s">
        <v>130</v>
      </c>
      <c r="E233" s="176" t="s">
        <v>1</v>
      </c>
      <c r="F233" s="177" t="s">
        <v>237</v>
      </c>
      <c r="H233" s="178">
        <v>50</v>
      </c>
      <c r="I233" s="179"/>
      <c r="L233" s="174"/>
      <c r="M233" s="180"/>
      <c r="N233" s="181"/>
      <c r="O233" s="181"/>
      <c r="P233" s="181"/>
      <c r="Q233" s="181"/>
      <c r="R233" s="181"/>
      <c r="S233" s="181"/>
      <c r="T233" s="182"/>
      <c r="AT233" s="176" t="s">
        <v>130</v>
      </c>
      <c r="AU233" s="176" t="s">
        <v>83</v>
      </c>
      <c r="AV233" s="13" t="s">
        <v>83</v>
      </c>
      <c r="AW233" s="13" t="s">
        <v>30</v>
      </c>
      <c r="AX233" s="13" t="s">
        <v>73</v>
      </c>
      <c r="AY233" s="176" t="s">
        <v>117</v>
      </c>
    </row>
    <row r="234" spans="1:65" s="13" customFormat="1" ht="22.5">
      <c r="B234" s="174"/>
      <c r="D234" s="175" t="s">
        <v>130</v>
      </c>
      <c r="E234" s="176" t="s">
        <v>1</v>
      </c>
      <c r="F234" s="177" t="s">
        <v>338</v>
      </c>
      <c r="H234" s="178">
        <v>92.4</v>
      </c>
      <c r="I234" s="179"/>
      <c r="L234" s="174"/>
      <c r="M234" s="180"/>
      <c r="N234" s="181"/>
      <c r="O234" s="181"/>
      <c r="P234" s="181"/>
      <c r="Q234" s="181"/>
      <c r="R234" s="181"/>
      <c r="S234" s="181"/>
      <c r="T234" s="182"/>
      <c r="AT234" s="176" t="s">
        <v>130</v>
      </c>
      <c r="AU234" s="176" t="s">
        <v>83</v>
      </c>
      <c r="AV234" s="13" t="s">
        <v>83</v>
      </c>
      <c r="AW234" s="13" t="s">
        <v>30</v>
      </c>
      <c r="AX234" s="13" t="s">
        <v>73</v>
      </c>
      <c r="AY234" s="176" t="s">
        <v>117</v>
      </c>
    </row>
    <row r="235" spans="1:65" s="13" customFormat="1" ht="11.25">
      <c r="B235" s="174"/>
      <c r="D235" s="175" t="s">
        <v>130</v>
      </c>
      <c r="E235" s="176" t="s">
        <v>1</v>
      </c>
      <c r="F235" s="177" t="s">
        <v>339</v>
      </c>
      <c r="H235" s="178">
        <v>463.25200000000001</v>
      </c>
      <c r="I235" s="179"/>
      <c r="L235" s="174"/>
      <c r="M235" s="180"/>
      <c r="N235" s="181"/>
      <c r="O235" s="181"/>
      <c r="P235" s="181"/>
      <c r="Q235" s="181"/>
      <c r="R235" s="181"/>
      <c r="S235" s="181"/>
      <c r="T235" s="182"/>
      <c r="AT235" s="176" t="s">
        <v>130</v>
      </c>
      <c r="AU235" s="176" t="s">
        <v>83</v>
      </c>
      <c r="AV235" s="13" t="s">
        <v>83</v>
      </c>
      <c r="AW235" s="13" t="s">
        <v>30</v>
      </c>
      <c r="AX235" s="13" t="s">
        <v>73</v>
      </c>
      <c r="AY235" s="176" t="s">
        <v>117</v>
      </c>
    </row>
    <row r="236" spans="1:65" s="14" customFormat="1" ht="11.25">
      <c r="B236" s="183"/>
      <c r="D236" s="175" t="s">
        <v>130</v>
      </c>
      <c r="E236" s="184" t="s">
        <v>1</v>
      </c>
      <c r="F236" s="185" t="s">
        <v>133</v>
      </c>
      <c r="H236" s="186">
        <v>1277.73</v>
      </c>
      <c r="I236" s="187"/>
      <c r="L236" s="183"/>
      <c r="M236" s="188"/>
      <c r="N236" s="189"/>
      <c r="O236" s="189"/>
      <c r="P236" s="189"/>
      <c r="Q236" s="189"/>
      <c r="R236" s="189"/>
      <c r="S236" s="189"/>
      <c r="T236" s="190"/>
      <c r="AT236" s="184" t="s">
        <v>130</v>
      </c>
      <c r="AU236" s="184" t="s">
        <v>83</v>
      </c>
      <c r="AV236" s="14" t="s">
        <v>124</v>
      </c>
      <c r="AW236" s="14" t="s">
        <v>30</v>
      </c>
      <c r="AX236" s="14" t="s">
        <v>81</v>
      </c>
      <c r="AY236" s="184" t="s">
        <v>117</v>
      </c>
    </row>
    <row r="237" spans="1:65" s="12" customFormat="1" ht="22.9" customHeight="1">
      <c r="B237" s="147"/>
      <c r="D237" s="148" t="s">
        <v>72</v>
      </c>
      <c r="E237" s="158" t="s">
        <v>340</v>
      </c>
      <c r="F237" s="158" t="s">
        <v>341</v>
      </c>
      <c r="I237" s="150"/>
      <c r="J237" s="159">
        <f>BK237</f>
        <v>0</v>
      </c>
      <c r="L237" s="147"/>
      <c r="M237" s="152"/>
      <c r="N237" s="153"/>
      <c r="O237" s="153"/>
      <c r="P237" s="154">
        <f>SUM(P238:P244)</f>
        <v>0</v>
      </c>
      <c r="Q237" s="153"/>
      <c r="R237" s="154">
        <f>SUM(R238:R244)</f>
        <v>0</v>
      </c>
      <c r="S237" s="153"/>
      <c r="T237" s="155">
        <f>SUM(T238:T244)</f>
        <v>0</v>
      </c>
      <c r="AR237" s="148" t="s">
        <v>81</v>
      </c>
      <c r="AT237" s="156" t="s">
        <v>72</v>
      </c>
      <c r="AU237" s="156" t="s">
        <v>81</v>
      </c>
      <c r="AY237" s="148" t="s">
        <v>117</v>
      </c>
      <c r="BK237" s="157">
        <f>SUM(BK238:BK244)</f>
        <v>0</v>
      </c>
    </row>
    <row r="238" spans="1:65" s="2" customFormat="1" ht="43.15" customHeight="1">
      <c r="A238" s="32"/>
      <c r="B238" s="160"/>
      <c r="C238" s="161" t="s">
        <v>342</v>
      </c>
      <c r="D238" s="161" t="s">
        <v>120</v>
      </c>
      <c r="E238" s="162" t="s">
        <v>210</v>
      </c>
      <c r="F238" s="163" t="s">
        <v>211</v>
      </c>
      <c r="G238" s="164" t="s">
        <v>212</v>
      </c>
      <c r="H238" s="165">
        <v>760</v>
      </c>
      <c r="I238" s="166"/>
      <c r="J238" s="167">
        <f>ROUND(I238*H238,2)</f>
        <v>0</v>
      </c>
      <c r="K238" s="163" t="s">
        <v>142</v>
      </c>
      <c r="L238" s="33"/>
      <c r="M238" s="168" t="s">
        <v>1</v>
      </c>
      <c r="N238" s="169" t="s">
        <v>38</v>
      </c>
      <c r="O238" s="58"/>
      <c r="P238" s="170">
        <f>O238*H238</f>
        <v>0</v>
      </c>
      <c r="Q238" s="170">
        <v>0</v>
      </c>
      <c r="R238" s="170">
        <f>Q238*H238</f>
        <v>0</v>
      </c>
      <c r="S238" s="170">
        <v>0</v>
      </c>
      <c r="T238" s="171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2" t="s">
        <v>124</v>
      </c>
      <c r="AT238" s="172" t="s">
        <v>120</v>
      </c>
      <c r="AU238" s="172" t="s">
        <v>83</v>
      </c>
      <c r="AY238" s="17" t="s">
        <v>117</v>
      </c>
      <c r="BE238" s="173">
        <f>IF(N238="základní",J238,0)</f>
        <v>0</v>
      </c>
      <c r="BF238" s="173">
        <f>IF(N238="snížená",J238,0)</f>
        <v>0</v>
      </c>
      <c r="BG238" s="173">
        <f>IF(N238="zákl. přenesená",J238,0)</f>
        <v>0</v>
      </c>
      <c r="BH238" s="173">
        <f>IF(N238="sníž. přenesená",J238,0)</f>
        <v>0</v>
      </c>
      <c r="BI238" s="173">
        <f>IF(N238="nulová",J238,0)</f>
        <v>0</v>
      </c>
      <c r="BJ238" s="17" t="s">
        <v>81</v>
      </c>
      <c r="BK238" s="173">
        <f>ROUND(I238*H238,2)</f>
        <v>0</v>
      </c>
      <c r="BL238" s="17" t="s">
        <v>124</v>
      </c>
      <c r="BM238" s="172" t="s">
        <v>343</v>
      </c>
    </row>
    <row r="239" spans="1:65" s="2" customFormat="1" ht="54" customHeight="1">
      <c r="A239" s="32"/>
      <c r="B239" s="160"/>
      <c r="C239" s="161" t="s">
        <v>344</v>
      </c>
      <c r="D239" s="161" t="s">
        <v>120</v>
      </c>
      <c r="E239" s="162" t="s">
        <v>284</v>
      </c>
      <c r="F239" s="163" t="s">
        <v>285</v>
      </c>
      <c r="G239" s="164" t="s">
        <v>212</v>
      </c>
      <c r="H239" s="165">
        <v>760</v>
      </c>
      <c r="I239" s="166"/>
      <c r="J239" s="167">
        <f>ROUND(I239*H239,2)</f>
        <v>0</v>
      </c>
      <c r="K239" s="163" t="s">
        <v>142</v>
      </c>
      <c r="L239" s="33"/>
      <c r="M239" s="168" t="s">
        <v>1</v>
      </c>
      <c r="N239" s="169" t="s">
        <v>38</v>
      </c>
      <c r="O239" s="58"/>
      <c r="P239" s="170">
        <f>O239*H239</f>
        <v>0</v>
      </c>
      <c r="Q239" s="170">
        <v>0</v>
      </c>
      <c r="R239" s="170">
        <f>Q239*H239</f>
        <v>0</v>
      </c>
      <c r="S239" s="170">
        <v>0</v>
      </c>
      <c r="T239" s="171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2" t="s">
        <v>124</v>
      </c>
      <c r="AT239" s="172" t="s">
        <v>120</v>
      </c>
      <c r="AU239" s="172" t="s">
        <v>83</v>
      </c>
      <c r="AY239" s="17" t="s">
        <v>117</v>
      </c>
      <c r="BE239" s="173">
        <f>IF(N239="základní",J239,0)</f>
        <v>0</v>
      </c>
      <c r="BF239" s="173">
        <f>IF(N239="snížená",J239,0)</f>
        <v>0</v>
      </c>
      <c r="BG239" s="173">
        <f>IF(N239="zákl. přenesená",J239,0)</f>
        <v>0</v>
      </c>
      <c r="BH239" s="173">
        <f>IF(N239="sníž. přenesená",J239,0)</f>
        <v>0</v>
      </c>
      <c r="BI239" s="173">
        <f>IF(N239="nulová",J239,0)</f>
        <v>0</v>
      </c>
      <c r="BJ239" s="17" t="s">
        <v>81</v>
      </c>
      <c r="BK239" s="173">
        <f>ROUND(I239*H239,2)</f>
        <v>0</v>
      </c>
      <c r="BL239" s="17" t="s">
        <v>124</v>
      </c>
      <c r="BM239" s="172" t="s">
        <v>345</v>
      </c>
    </row>
    <row r="240" spans="1:65" s="2" customFormat="1" ht="43.15" customHeight="1">
      <c r="A240" s="32"/>
      <c r="B240" s="160"/>
      <c r="C240" s="161" t="s">
        <v>346</v>
      </c>
      <c r="D240" s="161" t="s">
        <v>120</v>
      </c>
      <c r="E240" s="162" t="s">
        <v>313</v>
      </c>
      <c r="F240" s="163" t="s">
        <v>314</v>
      </c>
      <c r="G240" s="164" t="s">
        <v>315</v>
      </c>
      <c r="H240" s="165">
        <v>1368</v>
      </c>
      <c r="I240" s="166"/>
      <c r="J240" s="167">
        <f>ROUND(I240*H240,2)</f>
        <v>0</v>
      </c>
      <c r="K240" s="163" t="s">
        <v>142</v>
      </c>
      <c r="L240" s="33"/>
      <c r="M240" s="168" t="s">
        <v>1</v>
      </c>
      <c r="N240" s="169" t="s">
        <v>38</v>
      </c>
      <c r="O240" s="58"/>
      <c r="P240" s="170">
        <f>O240*H240</f>
        <v>0</v>
      </c>
      <c r="Q240" s="170">
        <v>0</v>
      </c>
      <c r="R240" s="170">
        <f>Q240*H240</f>
        <v>0</v>
      </c>
      <c r="S240" s="170">
        <v>0</v>
      </c>
      <c r="T240" s="171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2" t="s">
        <v>124</v>
      </c>
      <c r="AT240" s="172" t="s">
        <v>120</v>
      </c>
      <c r="AU240" s="172" t="s">
        <v>83</v>
      </c>
      <c r="AY240" s="17" t="s">
        <v>117</v>
      </c>
      <c r="BE240" s="173">
        <f>IF(N240="základní",J240,0)</f>
        <v>0</v>
      </c>
      <c r="BF240" s="173">
        <f>IF(N240="snížená",J240,0)</f>
        <v>0</v>
      </c>
      <c r="BG240" s="173">
        <f>IF(N240="zákl. přenesená",J240,0)</f>
        <v>0</v>
      </c>
      <c r="BH240" s="173">
        <f>IF(N240="sníž. přenesená",J240,0)</f>
        <v>0</v>
      </c>
      <c r="BI240" s="173">
        <f>IF(N240="nulová",J240,0)</f>
        <v>0</v>
      </c>
      <c r="BJ240" s="17" t="s">
        <v>81</v>
      </c>
      <c r="BK240" s="173">
        <f>ROUND(I240*H240,2)</f>
        <v>0</v>
      </c>
      <c r="BL240" s="17" t="s">
        <v>124</v>
      </c>
      <c r="BM240" s="172" t="s">
        <v>347</v>
      </c>
    </row>
    <row r="241" spans="1:65" s="13" customFormat="1" ht="11.25">
      <c r="B241" s="174"/>
      <c r="D241" s="175" t="s">
        <v>130</v>
      </c>
      <c r="E241" s="176" t="s">
        <v>1</v>
      </c>
      <c r="F241" s="177" t="s">
        <v>348</v>
      </c>
      <c r="H241" s="178">
        <v>1368</v>
      </c>
      <c r="I241" s="179"/>
      <c r="L241" s="174"/>
      <c r="M241" s="180"/>
      <c r="N241" s="181"/>
      <c r="O241" s="181"/>
      <c r="P241" s="181"/>
      <c r="Q241" s="181"/>
      <c r="R241" s="181"/>
      <c r="S241" s="181"/>
      <c r="T241" s="182"/>
      <c r="AT241" s="176" t="s">
        <v>130</v>
      </c>
      <c r="AU241" s="176" t="s">
        <v>83</v>
      </c>
      <c r="AV241" s="13" t="s">
        <v>83</v>
      </c>
      <c r="AW241" s="13" t="s">
        <v>30</v>
      </c>
      <c r="AX241" s="13" t="s">
        <v>73</v>
      </c>
      <c r="AY241" s="176" t="s">
        <v>117</v>
      </c>
    </row>
    <row r="242" spans="1:65" s="14" customFormat="1" ht="11.25">
      <c r="B242" s="183"/>
      <c r="D242" s="175" t="s">
        <v>130</v>
      </c>
      <c r="E242" s="184" t="s">
        <v>1</v>
      </c>
      <c r="F242" s="185" t="s">
        <v>133</v>
      </c>
      <c r="H242" s="186">
        <v>1368</v>
      </c>
      <c r="I242" s="187"/>
      <c r="L242" s="183"/>
      <c r="M242" s="188"/>
      <c r="N242" s="189"/>
      <c r="O242" s="189"/>
      <c r="P242" s="189"/>
      <c r="Q242" s="189"/>
      <c r="R242" s="189"/>
      <c r="S242" s="189"/>
      <c r="T242" s="190"/>
      <c r="AT242" s="184" t="s">
        <v>130</v>
      </c>
      <c r="AU242" s="184" t="s">
        <v>83</v>
      </c>
      <c r="AV242" s="14" t="s">
        <v>124</v>
      </c>
      <c r="AW242" s="14" t="s">
        <v>30</v>
      </c>
      <c r="AX242" s="14" t="s">
        <v>81</v>
      </c>
      <c r="AY242" s="184" t="s">
        <v>117</v>
      </c>
    </row>
    <row r="243" spans="1:65" s="2" customFormat="1" ht="64.900000000000006" customHeight="1">
      <c r="A243" s="32"/>
      <c r="B243" s="160"/>
      <c r="C243" s="161" t="s">
        <v>349</v>
      </c>
      <c r="D243" s="161" t="s">
        <v>120</v>
      </c>
      <c r="E243" s="162" t="s">
        <v>350</v>
      </c>
      <c r="F243" s="163" t="s">
        <v>351</v>
      </c>
      <c r="G243" s="164" t="s">
        <v>212</v>
      </c>
      <c r="H243" s="165">
        <v>760</v>
      </c>
      <c r="I243" s="166"/>
      <c r="J243" s="167">
        <f>ROUND(I243*H243,2)</f>
        <v>0</v>
      </c>
      <c r="K243" s="163" t="s">
        <v>142</v>
      </c>
      <c r="L243" s="33"/>
      <c r="M243" s="168" t="s">
        <v>1</v>
      </c>
      <c r="N243" s="169" t="s">
        <v>38</v>
      </c>
      <c r="O243" s="58"/>
      <c r="P243" s="170">
        <f>O243*H243</f>
        <v>0</v>
      </c>
      <c r="Q243" s="170">
        <v>0</v>
      </c>
      <c r="R243" s="170">
        <f>Q243*H243</f>
        <v>0</v>
      </c>
      <c r="S243" s="170">
        <v>0</v>
      </c>
      <c r="T243" s="171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2" t="s">
        <v>124</v>
      </c>
      <c r="AT243" s="172" t="s">
        <v>120</v>
      </c>
      <c r="AU243" s="172" t="s">
        <v>83</v>
      </c>
      <c r="AY243" s="17" t="s">
        <v>117</v>
      </c>
      <c r="BE243" s="173">
        <f>IF(N243="základní",J243,0)</f>
        <v>0</v>
      </c>
      <c r="BF243" s="173">
        <f>IF(N243="snížená",J243,0)</f>
        <v>0</v>
      </c>
      <c r="BG243" s="173">
        <f>IF(N243="zákl. přenesená",J243,0)</f>
        <v>0</v>
      </c>
      <c r="BH243" s="173">
        <f>IF(N243="sníž. přenesená",J243,0)</f>
        <v>0</v>
      </c>
      <c r="BI243" s="173">
        <f>IF(N243="nulová",J243,0)</f>
        <v>0</v>
      </c>
      <c r="BJ243" s="17" t="s">
        <v>81</v>
      </c>
      <c r="BK243" s="173">
        <f>ROUND(I243*H243,2)</f>
        <v>0</v>
      </c>
      <c r="BL243" s="17" t="s">
        <v>124</v>
      </c>
      <c r="BM243" s="172" t="s">
        <v>352</v>
      </c>
    </row>
    <row r="244" spans="1:65" s="2" customFormat="1" ht="21.6" customHeight="1">
      <c r="A244" s="32"/>
      <c r="B244" s="160"/>
      <c r="C244" s="198" t="s">
        <v>353</v>
      </c>
      <c r="D244" s="198" t="s">
        <v>354</v>
      </c>
      <c r="E244" s="199" t="s">
        <v>355</v>
      </c>
      <c r="F244" s="200" t="s">
        <v>356</v>
      </c>
      <c r="G244" s="201" t="s">
        <v>212</v>
      </c>
      <c r="H244" s="202">
        <v>760</v>
      </c>
      <c r="I244" s="203"/>
      <c r="J244" s="204">
        <f>ROUND(I244*H244,2)</f>
        <v>0</v>
      </c>
      <c r="K244" s="200" t="s">
        <v>1</v>
      </c>
      <c r="L244" s="205"/>
      <c r="M244" s="206" t="s">
        <v>1</v>
      </c>
      <c r="N244" s="207" t="s">
        <v>38</v>
      </c>
      <c r="O244" s="58"/>
      <c r="P244" s="170">
        <f>O244*H244</f>
        <v>0</v>
      </c>
      <c r="Q244" s="170">
        <v>0</v>
      </c>
      <c r="R244" s="170">
        <f>Q244*H244</f>
        <v>0</v>
      </c>
      <c r="S244" s="170">
        <v>0</v>
      </c>
      <c r="T244" s="171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2" t="s">
        <v>157</v>
      </c>
      <c r="AT244" s="172" t="s">
        <v>354</v>
      </c>
      <c r="AU244" s="172" t="s">
        <v>83</v>
      </c>
      <c r="AY244" s="17" t="s">
        <v>117</v>
      </c>
      <c r="BE244" s="173">
        <f>IF(N244="základní",J244,0)</f>
        <v>0</v>
      </c>
      <c r="BF244" s="173">
        <f>IF(N244="snížená",J244,0)</f>
        <v>0</v>
      </c>
      <c r="BG244" s="173">
        <f>IF(N244="zákl. přenesená",J244,0)</f>
        <v>0</v>
      </c>
      <c r="BH244" s="173">
        <f>IF(N244="sníž. přenesená",J244,0)</f>
        <v>0</v>
      </c>
      <c r="BI244" s="173">
        <f>IF(N244="nulová",J244,0)</f>
        <v>0</v>
      </c>
      <c r="BJ244" s="17" t="s">
        <v>81</v>
      </c>
      <c r="BK244" s="173">
        <f>ROUND(I244*H244,2)</f>
        <v>0</v>
      </c>
      <c r="BL244" s="17" t="s">
        <v>124</v>
      </c>
      <c r="BM244" s="172" t="s">
        <v>357</v>
      </c>
    </row>
    <row r="245" spans="1:65" s="12" customFormat="1" ht="22.9" customHeight="1">
      <c r="B245" s="147"/>
      <c r="D245" s="148" t="s">
        <v>72</v>
      </c>
      <c r="E245" s="158" t="s">
        <v>358</v>
      </c>
      <c r="F245" s="158" t="s">
        <v>359</v>
      </c>
      <c r="I245" s="150"/>
      <c r="J245" s="159">
        <f>BK245</f>
        <v>0</v>
      </c>
      <c r="L245" s="147"/>
      <c r="M245" s="152"/>
      <c r="N245" s="153"/>
      <c r="O245" s="153"/>
      <c r="P245" s="154">
        <f>SUM(P246:P256)</f>
        <v>0</v>
      </c>
      <c r="Q245" s="153"/>
      <c r="R245" s="154">
        <f>SUM(R246:R256)</f>
        <v>25.452000000000002</v>
      </c>
      <c r="S245" s="153"/>
      <c r="T245" s="155">
        <f>SUM(T246:T256)</f>
        <v>0</v>
      </c>
      <c r="AR245" s="148" t="s">
        <v>81</v>
      </c>
      <c r="AT245" s="156" t="s">
        <v>72</v>
      </c>
      <c r="AU245" s="156" t="s">
        <v>81</v>
      </c>
      <c r="AY245" s="148" t="s">
        <v>117</v>
      </c>
      <c r="BK245" s="157">
        <f>SUM(BK246:BK256)</f>
        <v>0</v>
      </c>
    </row>
    <row r="246" spans="1:65" s="2" customFormat="1" ht="43.15" customHeight="1">
      <c r="A246" s="32"/>
      <c r="B246" s="160"/>
      <c r="C246" s="161" t="s">
        <v>360</v>
      </c>
      <c r="D246" s="161" t="s">
        <v>120</v>
      </c>
      <c r="E246" s="162" t="s">
        <v>210</v>
      </c>
      <c r="F246" s="163" t="s">
        <v>211</v>
      </c>
      <c r="G246" s="164" t="s">
        <v>212</v>
      </c>
      <c r="H246" s="165">
        <v>360</v>
      </c>
      <c r="I246" s="166"/>
      <c r="J246" s="167">
        <f>ROUND(I246*H246,2)</f>
        <v>0</v>
      </c>
      <c r="K246" s="163" t="s">
        <v>142</v>
      </c>
      <c r="L246" s="33"/>
      <c r="M246" s="168" t="s">
        <v>1</v>
      </c>
      <c r="N246" s="169" t="s">
        <v>38</v>
      </c>
      <c r="O246" s="58"/>
      <c r="P246" s="170">
        <f>O246*H246</f>
        <v>0</v>
      </c>
      <c r="Q246" s="170">
        <v>0</v>
      </c>
      <c r="R246" s="170">
        <f>Q246*H246</f>
        <v>0</v>
      </c>
      <c r="S246" s="170">
        <v>0</v>
      </c>
      <c r="T246" s="171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2" t="s">
        <v>124</v>
      </c>
      <c r="AT246" s="172" t="s">
        <v>120</v>
      </c>
      <c r="AU246" s="172" t="s">
        <v>83</v>
      </c>
      <c r="AY246" s="17" t="s">
        <v>117</v>
      </c>
      <c r="BE246" s="173">
        <f>IF(N246="základní",J246,0)</f>
        <v>0</v>
      </c>
      <c r="BF246" s="173">
        <f>IF(N246="snížená",J246,0)</f>
        <v>0</v>
      </c>
      <c r="BG246" s="173">
        <f>IF(N246="zákl. přenesená",J246,0)</f>
        <v>0</v>
      </c>
      <c r="BH246" s="173">
        <f>IF(N246="sníž. přenesená",J246,0)</f>
        <v>0</v>
      </c>
      <c r="BI246" s="173">
        <f>IF(N246="nulová",J246,0)</f>
        <v>0</v>
      </c>
      <c r="BJ246" s="17" t="s">
        <v>81</v>
      </c>
      <c r="BK246" s="173">
        <f>ROUND(I246*H246,2)</f>
        <v>0</v>
      </c>
      <c r="BL246" s="17" t="s">
        <v>124</v>
      </c>
      <c r="BM246" s="172" t="s">
        <v>361</v>
      </c>
    </row>
    <row r="247" spans="1:65" s="13" customFormat="1" ht="11.25">
      <c r="B247" s="174"/>
      <c r="D247" s="175" t="s">
        <v>130</v>
      </c>
      <c r="E247" s="176" t="s">
        <v>1</v>
      </c>
      <c r="F247" s="177" t="s">
        <v>362</v>
      </c>
      <c r="H247" s="178">
        <v>360</v>
      </c>
      <c r="I247" s="179"/>
      <c r="L247" s="174"/>
      <c r="M247" s="180"/>
      <c r="N247" s="181"/>
      <c r="O247" s="181"/>
      <c r="P247" s="181"/>
      <c r="Q247" s="181"/>
      <c r="R247" s="181"/>
      <c r="S247" s="181"/>
      <c r="T247" s="182"/>
      <c r="AT247" s="176" t="s">
        <v>130</v>
      </c>
      <c r="AU247" s="176" t="s">
        <v>83</v>
      </c>
      <c r="AV247" s="13" t="s">
        <v>83</v>
      </c>
      <c r="AW247" s="13" t="s">
        <v>30</v>
      </c>
      <c r="AX247" s="13" t="s">
        <v>81</v>
      </c>
      <c r="AY247" s="176" t="s">
        <v>117</v>
      </c>
    </row>
    <row r="248" spans="1:65" s="2" customFormat="1" ht="43.15" customHeight="1">
      <c r="A248" s="32"/>
      <c r="B248" s="160"/>
      <c r="C248" s="161" t="s">
        <v>363</v>
      </c>
      <c r="D248" s="161" t="s">
        <v>120</v>
      </c>
      <c r="E248" s="162" t="s">
        <v>364</v>
      </c>
      <c r="F248" s="163" t="s">
        <v>365</v>
      </c>
      <c r="G248" s="164" t="s">
        <v>212</v>
      </c>
      <c r="H248" s="165">
        <v>360</v>
      </c>
      <c r="I248" s="166"/>
      <c r="J248" s="167">
        <f>ROUND(I248*H248,2)</f>
        <v>0</v>
      </c>
      <c r="K248" s="163" t="s">
        <v>142</v>
      </c>
      <c r="L248" s="33"/>
      <c r="M248" s="168" t="s">
        <v>1</v>
      </c>
      <c r="N248" s="169" t="s">
        <v>38</v>
      </c>
      <c r="O248" s="58"/>
      <c r="P248" s="170">
        <f>O248*H248</f>
        <v>0</v>
      </c>
      <c r="Q248" s="170">
        <v>0</v>
      </c>
      <c r="R248" s="170">
        <f>Q248*H248</f>
        <v>0</v>
      </c>
      <c r="S248" s="170">
        <v>0</v>
      </c>
      <c r="T248" s="171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2" t="s">
        <v>124</v>
      </c>
      <c r="AT248" s="172" t="s">
        <v>120</v>
      </c>
      <c r="AU248" s="172" t="s">
        <v>83</v>
      </c>
      <c r="AY248" s="17" t="s">
        <v>117</v>
      </c>
      <c r="BE248" s="173">
        <f>IF(N248="základní",J248,0)</f>
        <v>0</v>
      </c>
      <c r="BF248" s="173">
        <f>IF(N248="snížená",J248,0)</f>
        <v>0</v>
      </c>
      <c r="BG248" s="173">
        <f>IF(N248="zákl. přenesená",J248,0)</f>
        <v>0</v>
      </c>
      <c r="BH248" s="173">
        <f>IF(N248="sníž. přenesená",J248,0)</f>
        <v>0</v>
      </c>
      <c r="BI248" s="173">
        <f>IF(N248="nulová",J248,0)</f>
        <v>0</v>
      </c>
      <c r="BJ248" s="17" t="s">
        <v>81</v>
      </c>
      <c r="BK248" s="173">
        <f>ROUND(I248*H248,2)</f>
        <v>0</v>
      </c>
      <c r="BL248" s="17" t="s">
        <v>124</v>
      </c>
      <c r="BM248" s="172" t="s">
        <v>366</v>
      </c>
    </row>
    <row r="249" spans="1:65" s="2" customFormat="1" ht="21.6" customHeight="1">
      <c r="A249" s="32"/>
      <c r="B249" s="160"/>
      <c r="C249" s="198" t="s">
        <v>367</v>
      </c>
      <c r="D249" s="198" t="s">
        <v>354</v>
      </c>
      <c r="E249" s="199" t="s">
        <v>368</v>
      </c>
      <c r="F249" s="200" t="s">
        <v>369</v>
      </c>
      <c r="G249" s="201" t="s">
        <v>315</v>
      </c>
      <c r="H249" s="202">
        <v>25.452000000000002</v>
      </c>
      <c r="I249" s="203"/>
      <c r="J249" s="204">
        <f>ROUND(I249*H249,2)</f>
        <v>0</v>
      </c>
      <c r="K249" s="200" t="s">
        <v>142</v>
      </c>
      <c r="L249" s="205"/>
      <c r="M249" s="206" t="s">
        <v>1</v>
      </c>
      <c r="N249" s="207" t="s">
        <v>38</v>
      </c>
      <c r="O249" s="58"/>
      <c r="P249" s="170">
        <f>O249*H249</f>
        <v>0</v>
      </c>
      <c r="Q249" s="170">
        <v>1</v>
      </c>
      <c r="R249" s="170">
        <f>Q249*H249</f>
        <v>25.452000000000002</v>
      </c>
      <c r="S249" s="170">
        <v>0</v>
      </c>
      <c r="T249" s="171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2" t="s">
        <v>157</v>
      </c>
      <c r="AT249" s="172" t="s">
        <v>354</v>
      </c>
      <c r="AU249" s="172" t="s">
        <v>83</v>
      </c>
      <c r="AY249" s="17" t="s">
        <v>117</v>
      </c>
      <c r="BE249" s="173">
        <f>IF(N249="základní",J249,0)</f>
        <v>0</v>
      </c>
      <c r="BF249" s="173">
        <f>IF(N249="snížená",J249,0)</f>
        <v>0</v>
      </c>
      <c r="BG249" s="173">
        <f>IF(N249="zákl. přenesená",J249,0)</f>
        <v>0</v>
      </c>
      <c r="BH249" s="173">
        <f>IF(N249="sníž. přenesená",J249,0)</f>
        <v>0</v>
      </c>
      <c r="BI249" s="173">
        <f>IF(N249="nulová",J249,0)</f>
        <v>0</v>
      </c>
      <c r="BJ249" s="17" t="s">
        <v>81</v>
      </c>
      <c r="BK249" s="173">
        <f>ROUND(I249*H249,2)</f>
        <v>0</v>
      </c>
      <c r="BL249" s="17" t="s">
        <v>124</v>
      </c>
      <c r="BM249" s="172" t="s">
        <v>370</v>
      </c>
    </row>
    <row r="250" spans="1:65" s="13" customFormat="1" ht="11.25">
      <c r="B250" s="174"/>
      <c r="D250" s="175" t="s">
        <v>130</v>
      </c>
      <c r="E250" s="176" t="s">
        <v>1</v>
      </c>
      <c r="F250" s="177" t="s">
        <v>371</v>
      </c>
      <c r="H250" s="178">
        <v>25.452000000000002</v>
      </c>
      <c r="I250" s="179"/>
      <c r="L250" s="174"/>
      <c r="M250" s="180"/>
      <c r="N250" s="181"/>
      <c r="O250" s="181"/>
      <c r="P250" s="181"/>
      <c r="Q250" s="181"/>
      <c r="R250" s="181"/>
      <c r="S250" s="181"/>
      <c r="T250" s="182"/>
      <c r="AT250" s="176" t="s">
        <v>130</v>
      </c>
      <c r="AU250" s="176" t="s">
        <v>83</v>
      </c>
      <c r="AV250" s="13" t="s">
        <v>83</v>
      </c>
      <c r="AW250" s="13" t="s">
        <v>30</v>
      </c>
      <c r="AX250" s="13" t="s">
        <v>81</v>
      </c>
      <c r="AY250" s="176" t="s">
        <v>117</v>
      </c>
    </row>
    <row r="251" spans="1:65" s="2" customFormat="1" ht="54" customHeight="1">
      <c r="A251" s="32"/>
      <c r="B251" s="160"/>
      <c r="C251" s="161" t="s">
        <v>372</v>
      </c>
      <c r="D251" s="161" t="s">
        <v>120</v>
      </c>
      <c r="E251" s="162" t="s">
        <v>373</v>
      </c>
      <c r="F251" s="163" t="s">
        <v>374</v>
      </c>
      <c r="G251" s="164" t="s">
        <v>212</v>
      </c>
      <c r="H251" s="165">
        <v>720</v>
      </c>
      <c r="I251" s="166"/>
      <c r="J251" s="167">
        <f>ROUND(I251*H251,2)</f>
        <v>0</v>
      </c>
      <c r="K251" s="163" t="s">
        <v>142</v>
      </c>
      <c r="L251" s="33"/>
      <c r="M251" s="168" t="s">
        <v>1</v>
      </c>
      <c r="N251" s="169" t="s">
        <v>38</v>
      </c>
      <c r="O251" s="58"/>
      <c r="P251" s="170">
        <f>O251*H251</f>
        <v>0</v>
      </c>
      <c r="Q251" s="170">
        <v>0</v>
      </c>
      <c r="R251" s="170">
        <f>Q251*H251</f>
        <v>0</v>
      </c>
      <c r="S251" s="170">
        <v>0</v>
      </c>
      <c r="T251" s="171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2" t="s">
        <v>124</v>
      </c>
      <c r="AT251" s="172" t="s">
        <v>120</v>
      </c>
      <c r="AU251" s="172" t="s">
        <v>83</v>
      </c>
      <c r="AY251" s="17" t="s">
        <v>117</v>
      </c>
      <c r="BE251" s="173">
        <f>IF(N251="základní",J251,0)</f>
        <v>0</v>
      </c>
      <c r="BF251" s="173">
        <f>IF(N251="snížená",J251,0)</f>
        <v>0</v>
      </c>
      <c r="BG251" s="173">
        <f>IF(N251="zákl. přenesená",J251,0)</f>
        <v>0</v>
      </c>
      <c r="BH251" s="173">
        <f>IF(N251="sníž. přenesená",J251,0)</f>
        <v>0</v>
      </c>
      <c r="BI251" s="173">
        <f>IF(N251="nulová",J251,0)</f>
        <v>0</v>
      </c>
      <c r="BJ251" s="17" t="s">
        <v>81</v>
      </c>
      <c r="BK251" s="173">
        <f>ROUND(I251*H251,2)</f>
        <v>0</v>
      </c>
      <c r="BL251" s="17" t="s">
        <v>124</v>
      </c>
      <c r="BM251" s="172" t="s">
        <v>375</v>
      </c>
    </row>
    <row r="252" spans="1:65" s="13" customFormat="1" ht="11.25">
      <c r="B252" s="174"/>
      <c r="D252" s="175" t="s">
        <v>130</v>
      </c>
      <c r="E252" s="176" t="s">
        <v>1</v>
      </c>
      <c r="F252" s="177" t="s">
        <v>376</v>
      </c>
      <c r="H252" s="178">
        <v>360</v>
      </c>
      <c r="I252" s="179"/>
      <c r="L252" s="174"/>
      <c r="M252" s="180"/>
      <c r="N252" s="181"/>
      <c r="O252" s="181"/>
      <c r="P252" s="181"/>
      <c r="Q252" s="181"/>
      <c r="R252" s="181"/>
      <c r="S252" s="181"/>
      <c r="T252" s="182"/>
      <c r="AT252" s="176" t="s">
        <v>130</v>
      </c>
      <c r="AU252" s="176" t="s">
        <v>83</v>
      </c>
      <c r="AV252" s="13" t="s">
        <v>83</v>
      </c>
      <c r="AW252" s="13" t="s">
        <v>30</v>
      </c>
      <c r="AX252" s="13" t="s">
        <v>73</v>
      </c>
      <c r="AY252" s="176" t="s">
        <v>117</v>
      </c>
    </row>
    <row r="253" spans="1:65" s="13" customFormat="1" ht="11.25">
      <c r="B253" s="174"/>
      <c r="D253" s="175" t="s">
        <v>130</v>
      </c>
      <c r="E253" s="176" t="s">
        <v>1</v>
      </c>
      <c r="F253" s="177" t="s">
        <v>377</v>
      </c>
      <c r="H253" s="178">
        <v>360</v>
      </c>
      <c r="I253" s="179"/>
      <c r="L253" s="174"/>
      <c r="M253" s="180"/>
      <c r="N253" s="181"/>
      <c r="O253" s="181"/>
      <c r="P253" s="181"/>
      <c r="Q253" s="181"/>
      <c r="R253" s="181"/>
      <c r="S253" s="181"/>
      <c r="T253" s="182"/>
      <c r="AT253" s="176" t="s">
        <v>130</v>
      </c>
      <c r="AU253" s="176" t="s">
        <v>83</v>
      </c>
      <c r="AV253" s="13" t="s">
        <v>83</v>
      </c>
      <c r="AW253" s="13" t="s">
        <v>30</v>
      </c>
      <c r="AX253" s="13" t="s">
        <v>73</v>
      </c>
      <c r="AY253" s="176" t="s">
        <v>117</v>
      </c>
    </row>
    <row r="254" spans="1:65" s="14" customFormat="1" ht="11.25">
      <c r="B254" s="183"/>
      <c r="D254" s="175" t="s">
        <v>130</v>
      </c>
      <c r="E254" s="184" t="s">
        <v>1</v>
      </c>
      <c r="F254" s="185" t="s">
        <v>133</v>
      </c>
      <c r="H254" s="186">
        <v>720</v>
      </c>
      <c r="I254" s="187"/>
      <c r="L254" s="183"/>
      <c r="M254" s="188"/>
      <c r="N254" s="189"/>
      <c r="O254" s="189"/>
      <c r="P254" s="189"/>
      <c r="Q254" s="189"/>
      <c r="R254" s="189"/>
      <c r="S254" s="189"/>
      <c r="T254" s="190"/>
      <c r="AT254" s="184" t="s">
        <v>130</v>
      </c>
      <c r="AU254" s="184" t="s">
        <v>83</v>
      </c>
      <c r="AV254" s="14" t="s">
        <v>124</v>
      </c>
      <c r="AW254" s="14" t="s">
        <v>30</v>
      </c>
      <c r="AX254" s="14" t="s">
        <v>81</v>
      </c>
      <c r="AY254" s="184" t="s">
        <v>117</v>
      </c>
    </row>
    <row r="255" spans="1:65" s="2" customFormat="1" ht="32.450000000000003" customHeight="1">
      <c r="A255" s="32"/>
      <c r="B255" s="160"/>
      <c r="C255" s="161" t="s">
        <v>378</v>
      </c>
      <c r="D255" s="161" t="s">
        <v>120</v>
      </c>
      <c r="E255" s="162" t="s">
        <v>299</v>
      </c>
      <c r="F255" s="163" t="s">
        <v>300</v>
      </c>
      <c r="G255" s="164" t="s">
        <v>212</v>
      </c>
      <c r="H255" s="165">
        <v>360</v>
      </c>
      <c r="I255" s="166"/>
      <c r="J255" s="167">
        <f>ROUND(I255*H255,2)</f>
        <v>0</v>
      </c>
      <c r="K255" s="163" t="s">
        <v>142</v>
      </c>
      <c r="L255" s="33"/>
      <c r="M255" s="168" t="s">
        <v>1</v>
      </c>
      <c r="N255" s="169" t="s">
        <v>38</v>
      </c>
      <c r="O255" s="58"/>
      <c r="P255" s="170">
        <f>O255*H255</f>
        <v>0</v>
      </c>
      <c r="Q255" s="170">
        <v>0</v>
      </c>
      <c r="R255" s="170">
        <f>Q255*H255</f>
        <v>0</v>
      </c>
      <c r="S255" s="170">
        <v>0</v>
      </c>
      <c r="T255" s="171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2" t="s">
        <v>124</v>
      </c>
      <c r="AT255" s="172" t="s">
        <v>120</v>
      </c>
      <c r="AU255" s="172" t="s">
        <v>83</v>
      </c>
      <c r="AY255" s="17" t="s">
        <v>117</v>
      </c>
      <c r="BE255" s="173">
        <f>IF(N255="základní",J255,0)</f>
        <v>0</v>
      </c>
      <c r="BF255" s="173">
        <f>IF(N255="snížená",J255,0)</f>
        <v>0</v>
      </c>
      <c r="BG255" s="173">
        <f>IF(N255="zákl. přenesená",J255,0)</f>
        <v>0</v>
      </c>
      <c r="BH255" s="173">
        <f>IF(N255="sníž. přenesená",J255,0)</f>
        <v>0</v>
      </c>
      <c r="BI255" s="173">
        <f>IF(N255="nulová",J255,0)</f>
        <v>0</v>
      </c>
      <c r="BJ255" s="17" t="s">
        <v>81</v>
      </c>
      <c r="BK255" s="173">
        <f>ROUND(I255*H255,2)</f>
        <v>0</v>
      </c>
      <c r="BL255" s="17" t="s">
        <v>124</v>
      </c>
      <c r="BM255" s="172" t="s">
        <v>379</v>
      </c>
    </row>
    <row r="256" spans="1:65" s="2" customFormat="1" ht="21.6" customHeight="1">
      <c r="A256" s="32"/>
      <c r="B256" s="160"/>
      <c r="C256" s="161" t="s">
        <v>380</v>
      </c>
      <c r="D256" s="161" t="s">
        <v>120</v>
      </c>
      <c r="E256" s="162" t="s">
        <v>381</v>
      </c>
      <c r="F256" s="163" t="s">
        <v>382</v>
      </c>
      <c r="G256" s="164" t="s">
        <v>141</v>
      </c>
      <c r="H256" s="165">
        <v>900</v>
      </c>
      <c r="I256" s="166"/>
      <c r="J256" s="167">
        <f>ROUND(I256*H256,2)</f>
        <v>0</v>
      </c>
      <c r="K256" s="163" t="s">
        <v>142</v>
      </c>
      <c r="L256" s="33"/>
      <c r="M256" s="168" t="s">
        <v>1</v>
      </c>
      <c r="N256" s="169" t="s">
        <v>38</v>
      </c>
      <c r="O256" s="58"/>
      <c r="P256" s="170">
        <f>O256*H256</f>
        <v>0</v>
      </c>
      <c r="Q256" s="170">
        <v>0</v>
      </c>
      <c r="R256" s="170">
        <f>Q256*H256</f>
        <v>0</v>
      </c>
      <c r="S256" s="170">
        <v>0</v>
      </c>
      <c r="T256" s="171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2" t="s">
        <v>124</v>
      </c>
      <c r="AT256" s="172" t="s">
        <v>120</v>
      </c>
      <c r="AU256" s="172" t="s">
        <v>83</v>
      </c>
      <c r="AY256" s="17" t="s">
        <v>117</v>
      </c>
      <c r="BE256" s="173">
        <f>IF(N256="základní",J256,0)</f>
        <v>0</v>
      </c>
      <c r="BF256" s="173">
        <f>IF(N256="snížená",J256,0)</f>
        <v>0</v>
      </c>
      <c r="BG256" s="173">
        <f>IF(N256="zákl. přenesená",J256,0)</f>
        <v>0</v>
      </c>
      <c r="BH256" s="173">
        <f>IF(N256="sníž. přenesená",J256,0)</f>
        <v>0</v>
      </c>
      <c r="BI256" s="173">
        <f>IF(N256="nulová",J256,0)</f>
        <v>0</v>
      </c>
      <c r="BJ256" s="17" t="s">
        <v>81</v>
      </c>
      <c r="BK256" s="173">
        <f>ROUND(I256*H256,2)</f>
        <v>0</v>
      </c>
      <c r="BL256" s="17" t="s">
        <v>124</v>
      </c>
      <c r="BM256" s="172" t="s">
        <v>383</v>
      </c>
    </row>
    <row r="257" spans="1:65" s="12" customFormat="1" ht="22.9" customHeight="1">
      <c r="B257" s="147"/>
      <c r="D257" s="148" t="s">
        <v>72</v>
      </c>
      <c r="E257" s="158" t="s">
        <v>161</v>
      </c>
      <c r="F257" s="158" t="s">
        <v>384</v>
      </c>
      <c r="I257" s="150"/>
      <c r="J257" s="159">
        <f>BK257</f>
        <v>0</v>
      </c>
      <c r="L257" s="147"/>
      <c r="M257" s="152"/>
      <c r="N257" s="153"/>
      <c r="O257" s="153"/>
      <c r="P257" s="154">
        <f>SUM(P258:P290)</f>
        <v>0</v>
      </c>
      <c r="Q257" s="153"/>
      <c r="R257" s="154">
        <f>SUM(R258:R290)</f>
        <v>0</v>
      </c>
      <c r="S257" s="153"/>
      <c r="T257" s="155">
        <f>SUM(T258:T290)</f>
        <v>1302.373319</v>
      </c>
      <c r="AR257" s="148" t="s">
        <v>81</v>
      </c>
      <c r="AT257" s="156" t="s">
        <v>72</v>
      </c>
      <c r="AU257" s="156" t="s">
        <v>81</v>
      </c>
      <c r="AY257" s="148" t="s">
        <v>117</v>
      </c>
      <c r="BK257" s="157">
        <f>SUM(BK258:BK290)</f>
        <v>0</v>
      </c>
    </row>
    <row r="258" spans="1:65" s="2" customFormat="1" ht="14.45" customHeight="1">
      <c r="A258" s="32"/>
      <c r="B258" s="160"/>
      <c r="C258" s="161" t="s">
        <v>385</v>
      </c>
      <c r="D258" s="161" t="s">
        <v>120</v>
      </c>
      <c r="E258" s="162" t="s">
        <v>386</v>
      </c>
      <c r="F258" s="163" t="s">
        <v>387</v>
      </c>
      <c r="G258" s="164" t="s">
        <v>212</v>
      </c>
      <c r="H258" s="165">
        <v>274.72800000000001</v>
      </c>
      <c r="I258" s="166"/>
      <c r="J258" s="167">
        <f>ROUND(I258*H258,2)</f>
        <v>0</v>
      </c>
      <c r="K258" s="163" t="s">
        <v>142</v>
      </c>
      <c r="L258" s="33"/>
      <c r="M258" s="168" t="s">
        <v>1</v>
      </c>
      <c r="N258" s="169" t="s">
        <v>38</v>
      </c>
      <c r="O258" s="58"/>
      <c r="P258" s="170">
        <f>O258*H258</f>
        <v>0</v>
      </c>
      <c r="Q258" s="170">
        <v>0</v>
      </c>
      <c r="R258" s="170">
        <f>Q258*H258</f>
        <v>0</v>
      </c>
      <c r="S258" s="170">
        <v>2</v>
      </c>
      <c r="T258" s="171">
        <f>S258*H258</f>
        <v>549.45600000000002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2" t="s">
        <v>124</v>
      </c>
      <c r="AT258" s="172" t="s">
        <v>120</v>
      </c>
      <c r="AU258" s="172" t="s">
        <v>83</v>
      </c>
      <c r="AY258" s="17" t="s">
        <v>117</v>
      </c>
      <c r="BE258" s="173">
        <f>IF(N258="základní",J258,0)</f>
        <v>0</v>
      </c>
      <c r="BF258" s="173">
        <f>IF(N258="snížená",J258,0)</f>
        <v>0</v>
      </c>
      <c r="BG258" s="173">
        <f>IF(N258="zákl. přenesená",J258,0)</f>
        <v>0</v>
      </c>
      <c r="BH258" s="173">
        <f>IF(N258="sníž. přenesená",J258,0)</f>
        <v>0</v>
      </c>
      <c r="BI258" s="173">
        <f>IF(N258="nulová",J258,0)</f>
        <v>0</v>
      </c>
      <c r="BJ258" s="17" t="s">
        <v>81</v>
      </c>
      <c r="BK258" s="173">
        <f>ROUND(I258*H258,2)</f>
        <v>0</v>
      </c>
      <c r="BL258" s="17" t="s">
        <v>124</v>
      </c>
      <c r="BM258" s="172" t="s">
        <v>388</v>
      </c>
    </row>
    <row r="259" spans="1:65" s="13" customFormat="1" ht="22.5">
      <c r="B259" s="174"/>
      <c r="D259" s="175" t="s">
        <v>130</v>
      </c>
      <c r="E259" s="176" t="s">
        <v>1</v>
      </c>
      <c r="F259" s="177" t="s">
        <v>389</v>
      </c>
      <c r="H259" s="178">
        <v>225.768</v>
      </c>
      <c r="I259" s="179"/>
      <c r="L259" s="174"/>
      <c r="M259" s="180"/>
      <c r="N259" s="181"/>
      <c r="O259" s="181"/>
      <c r="P259" s="181"/>
      <c r="Q259" s="181"/>
      <c r="R259" s="181"/>
      <c r="S259" s="181"/>
      <c r="T259" s="182"/>
      <c r="AT259" s="176" t="s">
        <v>130</v>
      </c>
      <c r="AU259" s="176" t="s">
        <v>83</v>
      </c>
      <c r="AV259" s="13" t="s">
        <v>83</v>
      </c>
      <c r="AW259" s="13" t="s">
        <v>30</v>
      </c>
      <c r="AX259" s="13" t="s">
        <v>73</v>
      </c>
      <c r="AY259" s="176" t="s">
        <v>117</v>
      </c>
    </row>
    <row r="260" spans="1:65" s="13" customFormat="1" ht="11.25">
      <c r="B260" s="174"/>
      <c r="D260" s="175" t="s">
        <v>130</v>
      </c>
      <c r="E260" s="176" t="s">
        <v>1</v>
      </c>
      <c r="F260" s="177" t="s">
        <v>390</v>
      </c>
      <c r="H260" s="178">
        <v>5.76</v>
      </c>
      <c r="I260" s="179"/>
      <c r="L260" s="174"/>
      <c r="M260" s="180"/>
      <c r="N260" s="181"/>
      <c r="O260" s="181"/>
      <c r="P260" s="181"/>
      <c r="Q260" s="181"/>
      <c r="R260" s="181"/>
      <c r="S260" s="181"/>
      <c r="T260" s="182"/>
      <c r="AT260" s="176" t="s">
        <v>130</v>
      </c>
      <c r="AU260" s="176" t="s">
        <v>83</v>
      </c>
      <c r="AV260" s="13" t="s">
        <v>83</v>
      </c>
      <c r="AW260" s="13" t="s">
        <v>30</v>
      </c>
      <c r="AX260" s="13" t="s">
        <v>73</v>
      </c>
      <c r="AY260" s="176" t="s">
        <v>117</v>
      </c>
    </row>
    <row r="261" spans="1:65" s="13" customFormat="1" ht="11.25">
      <c r="B261" s="174"/>
      <c r="D261" s="175" t="s">
        <v>130</v>
      </c>
      <c r="E261" s="176" t="s">
        <v>1</v>
      </c>
      <c r="F261" s="177" t="s">
        <v>391</v>
      </c>
      <c r="H261" s="178">
        <v>10.199999999999999</v>
      </c>
      <c r="I261" s="179"/>
      <c r="L261" s="174"/>
      <c r="M261" s="180"/>
      <c r="N261" s="181"/>
      <c r="O261" s="181"/>
      <c r="P261" s="181"/>
      <c r="Q261" s="181"/>
      <c r="R261" s="181"/>
      <c r="S261" s="181"/>
      <c r="T261" s="182"/>
      <c r="AT261" s="176" t="s">
        <v>130</v>
      </c>
      <c r="AU261" s="176" t="s">
        <v>83</v>
      </c>
      <c r="AV261" s="13" t="s">
        <v>83</v>
      </c>
      <c r="AW261" s="13" t="s">
        <v>30</v>
      </c>
      <c r="AX261" s="13" t="s">
        <v>73</v>
      </c>
      <c r="AY261" s="176" t="s">
        <v>117</v>
      </c>
    </row>
    <row r="262" spans="1:65" s="13" customFormat="1" ht="11.25">
      <c r="B262" s="174"/>
      <c r="D262" s="175" t="s">
        <v>130</v>
      </c>
      <c r="E262" s="176" t="s">
        <v>1</v>
      </c>
      <c r="F262" s="177" t="s">
        <v>392</v>
      </c>
      <c r="H262" s="178">
        <v>33</v>
      </c>
      <c r="I262" s="179"/>
      <c r="L262" s="174"/>
      <c r="M262" s="180"/>
      <c r="N262" s="181"/>
      <c r="O262" s="181"/>
      <c r="P262" s="181"/>
      <c r="Q262" s="181"/>
      <c r="R262" s="181"/>
      <c r="S262" s="181"/>
      <c r="T262" s="182"/>
      <c r="AT262" s="176" t="s">
        <v>130</v>
      </c>
      <c r="AU262" s="176" t="s">
        <v>83</v>
      </c>
      <c r="AV262" s="13" t="s">
        <v>83</v>
      </c>
      <c r="AW262" s="13" t="s">
        <v>30</v>
      </c>
      <c r="AX262" s="13" t="s">
        <v>73</v>
      </c>
      <c r="AY262" s="176" t="s">
        <v>117</v>
      </c>
    </row>
    <row r="263" spans="1:65" s="14" customFormat="1" ht="11.25">
      <c r="B263" s="183"/>
      <c r="D263" s="175" t="s">
        <v>130</v>
      </c>
      <c r="E263" s="184" t="s">
        <v>1</v>
      </c>
      <c r="F263" s="185" t="s">
        <v>133</v>
      </c>
      <c r="H263" s="186">
        <v>274.72800000000001</v>
      </c>
      <c r="I263" s="187"/>
      <c r="L263" s="183"/>
      <c r="M263" s="188"/>
      <c r="N263" s="189"/>
      <c r="O263" s="189"/>
      <c r="P263" s="189"/>
      <c r="Q263" s="189"/>
      <c r="R263" s="189"/>
      <c r="S263" s="189"/>
      <c r="T263" s="190"/>
      <c r="AT263" s="184" t="s">
        <v>130</v>
      </c>
      <c r="AU263" s="184" t="s">
        <v>83</v>
      </c>
      <c r="AV263" s="14" t="s">
        <v>124</v>
      </c>
      <c r="AW263" s="14" t="s">
        <v>30</v>
      </c>
      <c r="AX263" s="14" t="s">
        <v>81</v>
      </c>
      <c r="AY263" s="184" t="s">
        <v>117</v>
      </c>
    </row>
    <row r="264" spans="1:65" s="2" customFormat="1" ht="43.15" customHeight="1">
      <c r="A264" s="32"/>
      <c r="B264" s="160"/>
      <c r="C264" s="161" t="s">
        <v>393</v>
      </c>
      <c r="D264" s="161" t="s">
        <v>120</v>
      </c>
      <c r="E264" s="162" t="s">
        <v>394</v>
      </c>
      <c r="F264" s="163" t="s">
        <v>395</v>
      </c>
      <c r="G264" s="164" t="s">
        <v>141</v>
      </c>
      <c r="H264" s="165">
        <v>138.87899999999999</v>
      </c>
      <c r="I264" s="166"/>
      <c r="J264" s="167">
        <f>ROUND(I264*H264,2)</f>
        <v>0</v>
      </c>
      <c r="K264" s="163" t="s">
        <v>142</v>
      </c>
      <c r="L264" s="33"/>
      <c r="M264" s="168" t="s">
        <v>1</v>
      </c>
      <c r="N264" s="169" t="s">
        <v>38</v>
      </c>
      <c r="O264" s="58"/>
      <c r="P264" s="170">
        <f>O264*H264</f>
        <v>0</v>
      </c>
      <c r="Q264" s="170">
        <v>0</v>
      </c>
      <c r="R264" s="170">
        <f>Q264*H264</f>
        <v>0</v>
      </c>
      <c r="S264" s="170">
        <v>0.26100000000000001</v>
      </c>
      <c r="T264" s="171">
        <f>S264*H264</f>
        <v>36.247419000000001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2" t="s">
        <v>124</v>
      </c>
      <c r="AT264" s="172" t="s">
        <v>120</v>
      </c>
      <c r="AU264" s="172" t="s">
        <v>83</v>
      </c>
      <c r="AY264" s="17" t="s">
        <v>117</v>
      </c>
      <c r="BE264" s="173">
        <f>IF(N264="základní",J264,0)</f>
        <v>0</v>
      </c>
      <c r="BF264" s="173">
        <f>IF(N264="snížená",J264,0)</f>
        <v>0</v>
      </c>
      <c r="BG264" s="173">
        <f>IF(N264="zákl. přenesená",J264,0)</f>
        <v>0</v>
      </c>
      <c r="BH264" s="173">
        <f>IF(N264="sníž. přenesená",J264,0)</f>
        <v>0</v>
      </c>
      <c r="BI264" s="173">
        <f>IF(N264="nulová",J264,0)</f>
        <v>0</v>
      </c>
      <c r="BJ264" s="17" t="s">
        <v>81</v>
      </c>
      <c r="BK264" s="173">
        <f>ROUND(I264*H264,2)</f>
        <v>0</v>
      </c>
      <c r="BL264" s="17" t="s">
        <v>124</v>
      </c>
      <c r="BM264" s="172" t="s">
        <v>396</v>
      </c>
    </row>
    <row r="265" spans="1:65" s="15" customFormat="1" ht="11.25">
      <c r="B265" s="191"/>
      <c r="D265" s="175" t="s">
        <v>130</v>
      </c>
      <c r="E265" s="192" t="s">
        <v>1</v>
      </c>
      <c r="F265" s="193" t="s">
        <v>397</v>
      </c>
      <c r="H265" s="192" t="s">
        <v>1</v>
      </c>
      <c r="I265" s="194"/>
      <c r="L265" s="191"/>
      <c r="M265" s="195"/>
      <c r="N265" s="196"/>
      <c r="O265" s="196"/>
      <c r="P265" s="196"/>
      <c r="Q265" s="196"/>
      <c r="R265" s="196"/>
      <c r="S265" s="196"/>
      <c r="T265" s="197"/>
      <c r="AT265" s="192" t="s">
        <v>130</v>
      </c>
      <c r="AU265" s="192" t="s">
        <v>83</v>
      </c>
      <c r="AV265" s="15" t="s">
        <v>81</v>
      </c>
      <c r="AW265" s="15" t="s">
        <v>30</v>
      </c>
      <c r="AX265" s="15" t="s">
        <v>73</v>
      </c>
      <c r="AY265" s="192" t="s">
        <v>117</v>
      </c>
    </row>
    <row r="266" spans="1:65" s="13" customFormat="1" ht="11.25">
      <c r="B266" s="174"/>
      <c r="D266" s="175" t="s">
        <v>130</v>
      </c>
      <c r="E266" s="176" t="s">
        <v>1</v>
      </c>
      <c r="F266" s="177" t="s">
        <v>398</v>
      </c>
      <c r="H266" s="178">
        <v>138.87899999999999</v>
      </c>
      <c r="I266" s="179"/>
      <c r="L266" s="174"/>
      <c r="M266" s="180"/>
      <c r="N266" s="181"/>
      <c r="O266" s="181"/>
      <c r="P266" s="181"/>
      <c r="Q266" s="181"/>
      <c r="R266" s="181"/>
      <c r="S266" s="181"/>
      <c r="T266" s="182"/>
      <c r="AT266" s="176" t="s">
        <v>130</v>
      </c>
      <c r="AU266" s="176" t="s">
        <v>83</v>
      </c>
      <c r="AV266" s="13" t="s">
        <v>83</v>
      </c>
      <c r="AW266" s="13" t="s">
        <v>30</v>
      </c>
      <c r="AX266" s="13" t="s">
        <v>81</v>
      </c>
      <c r="AY266" s="176" t="s">
        <v>117</v>
      </c>
    </row>
    <row r="267" spans="1:65" s="2" customFormat="1" ht="21.6" customHeight="1">
      <c r="A267" s="32"/>
      <c r="B267" s="160"/>
      <c r="C267" s="161" t="s">
        <v>399</v>
      </c>
      <c r="D267" s="161" t="s">
        <v>120</v>
      </c>
      <c r="E267" s="162" t="s">
        <v>400</v>
      </c>
      <c r="F267" s="163" t="s">
        <v>401</v>
      </c>
      <c r="G267" s="164" t="s">
        <v>212</v>
      </c>
      <c r="H267" s="165">
        <v>2.52</v>
      </c>
      <c r="I267" s="166"/>
      <c r="J267" s="167">
        <f>ROUND(I267*H267,2)</f>
        <v>0</v>
      </c>
      <c r="K267" s="163" t="s">
        <v>142</v>
      </c>
      <c r="L267" s="33"/>
      <c r="M267" s="168" t="s">
        <v>1</v>
      </c>
      <c r="N267" s="169" t="s">
        <v>38</v>
      </c>
      <c r="O267" s="58"/>
      <c r="P267" s="170">
        <f>O267*H267</f>
        <v>0</v>
      </c>
      <c r="Q267" s="170">
        <v>0</v>
      </c>
      <c r="R267" s="170">
        <f>Q267*H267</f>
        <v>0</v>
      </c>
      <c r="S267" s="170">
        <v>2.4</v>
      </c>
      <c r="T267" s="171">
        <f>S267*H267</f>
        <v>6.048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2" t="s">
        <v>124</v>
      </c>
      <c r="AT267" s="172" t="s">
        <v>120</v>
      </c>
      <c r="AU267" s="172" t="s">
        <v>83</v>
      </c>
      <c r="AY267" s="17" t="s">
        <v>117</v>
      </c>
      <c r="BE267" s="173">
        <f>IF(N267="základní",J267,0)</f>
        <v>0</v>
      </c>
      <c r="BF267" s="173">
        <f>IF(N267="snížená",J267,0)</f>
        <v>0</v>
      </c>
      <c r="BG267" s="173">
        <f>IF(N267="zákl. přenesená",J267,0)</f>
        <v>0</v>
      </c>
      <c r="BH267" s="173">
        <f>IF(N267="sníž. přenesená",J267,0)</f>
        <v>0</v>
      </c>
      <c r="BI267" s="173">
        <f>IF(N267="nulová",J267,0)</f>
        <v>0</v>
      </c>
      <c r="BJ267" s="17" t="s">
        <v>81</v>
      </c>
      <c r="BK267" s="173">
        <f>ROUND(I267*H267,2)</f>
        <v>0</v>
      </c>
      <c r="BL267" s="17" t="s">
        <v>124</v>
      </c>
      <c r="BM267" s="172" t="s">
        <v>402</v>
      </c>
    </row>
    <row r="268" spans="1:65" s="13" customFormat="1" ht="11.25">
      <c r="B268" s="174"/>
      <c r="D268" s="175" t="s">
        <v>130</v>
      </c>
      <c r="E268" s="176" t="s">
        <v>1</v>
      </c>
      <c r="F268" s="177" t="s">
        <v>403</v>
      </c>
      <c r="H268" s="178">
        <v>2.52</v>
      </c>
      <c r="I268" s="179"/>
      <c r="L268" s="174"/>
      <c r="M268" s="180"/>
      <c r="N268" s="181"/>
      <c r="O268" s="181"/>
      <c r="P268" s="181"/>
      <c r="Q268" s="181"/>
      <c r="R268" s="181"/>
      <c r="S268" s="181"/>
      <c r="T268" s="182"/>
      <c r="AT268" s="176" t="s">
        <v>130</v>
      </c>
      <c r="AU268" s="176" t="s">
        <v>83</v>
      </c>
      <c r="AV268" s="13" t="s">
        <v>83</v>
      </c>
      <c r="AW268" s="13" t="s">
        <v>30</v>
      </c>
      <c r="AX268" s="13" t="s">
        <v>81</v>
      </c>
      <c r="AY268" s="176" t="s">
        <v>117</v>
      </c>
    </row>
    <row r="269" spans="1:65" s="2" customFormat="1" ht="21.6" customHeight="1">
      <c r="A269" s="32"/>
      <c r="B269" s="160"/>
      <c r="C269" s="161" t="s">
        <v>404</v>
      </c>
      <c r="D269" s="161" t="s">
        <v>120</v>
      </c>
      <c r="E269" s="162" t="s">
        <v>405</v>
      </c>
      <c r="F269" s="163" t="s">
        <v>406</v>
      </c>
      <c r="G269" s="164" t="s">
        <v>407</v>
      </c>
      <c r="H269" s="165">
        <v>7.5</v>
      </c>
      <c r="I269" s="166"/>
      <c r="J269" s="167">
        <f>ROUND(I269*H269,2)</f>
        <v>0</v>
      </c>
      <c r="K269" s="163" t="s">
        <v>142</v>
      </c>
      <c r="L269" s="33"/>
      <c r="M269" s="168" t="s">
        <v>1</v>
      </c>
      <c r="N269" s="169" t="s">
        <v>38</v>
      </c>
      <c r="O269" s="58"/>
      <c r="P269" s="170">
        <f>O269*H269</f>
        <v>0</v>
      </c>
      <c r="Q269" s="170">
        <v>0</v>
      </c>
      <c r="R269" s="170">
        <f>Q269*H269</f>
        <v>0</v>
      </c>
      <c r="S269" s="170">
        <v>7.0000000000000007E-2</v>
      </c>
      <c r="T269" s="171">
        <f>S269*H269</f>
        <v>0.52500000000000002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2" t="s">
        <v>124</v>
      </c>
      <c r="AT269" s="172" t="s">
        <v>120</v>
      </c>
      <c r="AU269" s="172" t="s">
        <v>83</v>
      </c>
      <c r="AY269" s="17" t="s">
        <v>117</v>
      </c>
      <c r="BE269" s="173">
        <f>IF(N269="základní",J269,0)</f>
        <v>0</v>
      </c>
      <c r="BF269" s="173">
        <f>IF(N269="snížená",J269,0)</f>
        <v>0</v>
      </c>
      <c r="BG269" s="173">
        <f>IF(N269="zákl. přenesená",J269,0)</f>
        <v>0</v>
      </c>
      <c r="BH269" s="173">
        <f>IF(N269="sníž. přenesená",J269,0)</f>
        <v>0</v>
      </c>
      <c r="BI269" s="173">
        <f>IF(N269="nulová",J269,0)</f>
        <v>0</v>
      </c>
      <c r="BJ269" s="17" t="s">
        <v>81</v>
      </c>
      <c r="BK269" s="173">
        <f>ROUND(I269*H269,2)</f>
        <v>0</v>
      </c>
      <c r="BL269" s="17" t="s">
        <v>124</v>
      </c>
      <c r="BM269" s="172" t="s">
        <v>408</v>
      </c>
    </row>
    <row r="270" spans="1:65" s="13" customFormat="1" ht="11.25">
      <c r="B270" s="174"/>
      <c r="D270" s="175" t="s">
        <v>130</v>
      </c>
      <c r="E270" s="176" t="s">
        <v>1</v>
      </c>
      <c r="F270" s="177" t="s">
        <v>409</v>
      </c>
      <c r="H270" s="178">
        <v>7.5</v>
      </c>
      <c r="I270" s="179"/>
      <c r="L270" s="174"/>
      <c r="M270" s="180"/>
      <c r="N270" s="181"/>
      <c r="O270" s="181"/>
      <c r="P270" s="181"/>
      <c r="Q270" s="181"/>
      <c r="R270" s="181"/>
      <c r="S270" s="181"/>
      <c r="T270" s="182"/>
      <c r="AT270" s="176" t="s">
        <v>130</v>
      </c>
      <c r="AU270" s="176" t="s">
        <v>83</v>
      </c>
      <c r="AV270" s="13" t="s">
        <v>83</v>
      </c>
      <c r="AW270" s="13" t="s">
        <v>30</v>
      </c>
      <c r="AX270" s="13" t="s">
        <v>81</v>
      </c>
      <c r="AY270" s="176" t="s">
        <v>117</v>
      </c>
    </row>
    <row r="271" spans="1:65" s="2" customFormat="1" ht="21.6" customHeight="1">
      <c r="A271" s="32"/>
      <c r="B271" s="160"/>
      <c r="C271" s="161" t="s">
        <v>410</v>
      </c>
      <c r="D271" s="161" t="s">
        <v>120</v>
      </c>
      <c r="E271" s="162" t="s">
        <v>411</v>
      </c>
      <c r="F271" s="163" t="s">
        <v>412</v>
      </c>
      <c r="G271" s="164" t="s">
        <v>212</v>
      </c>
      <c r="H271" s="165">
        <v>66.2</v>
      </c>
      <c r="I271" s="166"/>
      <c r="J271" s="167">
        <f>ROUND(I271*H271,2)</f>
        <v>0</v>
      </c>
      <c r="K271" s="163" t="s">
        <v>142</v>
      </c>
      <c r="L271" s="33"/>
      <c r="M271" s="168" t="s">
        <v>1</v>
      </c>
      <c r="N271" s="169" t="s">
        <v>38</v>
      </c>
      <c r="O271" s="58"/>
      <c r="P271" s="170">
        <f>O271*H271</f>
        <v>0</v>
      </c>
      <c r="Q271" s="170">
        <v>0</v>
      </c>
      <c r="R271" s="170">
        <f>Q271*H271</f>
        <v>0</v>
      </c>
      <c r="S271" s="170">
        <v>2.2000000000000002</v>
      </c>
      <c r="T271" s="171">
        <f>S271*H271</f>
        <v>145.64000000000001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2" t="s">
        <v>124</v>
      </c>
      <c r="AT271" s="172" t="s">
        <v>120</v>
      </c>
      <c r="AU271" s="172" t="s">
        <v>83</v>
      </c>
      <c r="AY271" s="17" t="s">
        <v>117</v>
      </c>
      <c r="BE271" s="173">
        <f>IF(N271="základní",J271,0)</f>
        <v>0</v>
      </c>
      <c r="BF271" s="173">
        <f>IF(N271="snížená",J271,0)</f>
        <v>0</v>
      </c>
      <c r="BG271" s="173">
        <f>IF(N271="zákl. přenesená",J271,0)</f>
        <v>0</v>
      </c>
      <c r="BH271" s="173">
        <f>IF(N271="sníž. přenesená",J271,0)</f>
        <v>0</v>
      </c>
      <c r="BI271" s="173">
        <f>IF(N271="nulová",J271,0)</f>
        <v>0</v>
      </c>
      <c r="BJ271" s="17" t="s">
        <v>81</v>
      </c>
      <c r="BK271" s="173">
        <f>ROUND(I271*H271,2)</f>
        <v>0</v>
      </c>
      <c r="BL271" s="17" t="s">
        <v>124</v>
      </c>
      <c r="BM271" s="172" t="s">
        <v>413</v>
      </c>
    </row>
    <row r="272" spans="1:65" s="13" customFormat="1" ht="11.25">
      <c r="B272" s="174"/>
      <c r="D272" s="175" t="s">
        <v>130</v>
      </c>
      <c r="E272" s="176" t="s">
        <v>1</v>
      </c>
      <c r="F272" s="177" t="s">
        <v>414</v>
      </c>
      <c r="H272" s="178">
        <v>18</v>
      </c>
      <c r="I272" s="179"/>
      <c r="L272" s="174"/>
      <c r="M272" s="180"/>
      <c r="N272" s="181"/>
      <c r="O272" s="181"/>
      <c r="P272" s="181"/>
      <c r="Q272" s="181"/>
      <c r="R272" s="181"/>
      <c r="S272" s="181"/>
      <c r="T272" s="182"/>
      <c r="AT272" s="176" t="s">
        <v>130</v>
      </c>
      <c r="AU272" s="176" t="s">
        <v>83</v>
      </c>
      <c r="AV272" s="13" t="s">
        <v>83</v>
      </c>
      <c r="AW272" s="13" t="s">
        <v>30</v>
      </c>
      <c r="AX272" s="13" t="s">
        <v>73</v>
      </c>
      <c r="AY272" s="176" t="s">
        <v>117</v>
      </c>
    </row>
    <row r="273" spans="1:65" s="13" customFormat="1" ht="11.25">
      <c r="B273" s="174"/>
      <c r="D273" s="175" t="s">
        <v>130</v>
      </c>
      <c r="E273" s="176" t="s">
        <v>1</v>
      </c>
      <c r="F273" s="177" t="s">
        <v>415</v>
      </c>
      <c r="H273" s="178">
        <v>14.464</v>
      </c>
      <c r="I273" s="179"/>
      <c r="L273" s="174"/>
      <c r="M273" s="180"/>
      <c r="N273" s="181"/>
      <c r="O273" s="181"/>
      <c r="P273" s="181"/>
      <c r="Q273" s="181"/>
      <c r="R273" s="181"/>
      <c r="S273" s="181"/>
      <c r="T273" s="182"/>
      <c r="AT273" s="176" t="s">
        <v>130</v>
      </c>
      <c r="AU273" s="176" t="s">
        <v>83</v>
      </c>
      <c r="AV273" s="13" t="s">
        <v>83</v>
      </c>
      <c r="AW273" s="13" t="s">
        <v>30</v>
      </c>
      <c r="AX273" s="13" t="s">
        <v>73</v>
      </c>
      <c r="AY273" s="176" t="s">
        <v>117</v>
      </c>
    </row>
    <row r="274" spans="1:65" s="13" customFormat="1" ht="11.25">
      <c r="B274" s="174"/>
      <c r="D274" s="175" t="s">
        <v>130</v>
      </c>
      <c r="E274" s="176" t="s">
        <v>1</v>
      </c>
      <c r="F274" s="177" t="s">
        <v>416</v>
      </c>
      <c r="H274" s="178">
        <v>33.735999999999997</v>
      </c>
      <c r="I274" s="179"/>
      <c r="L274" s="174"/>
      <c r="M274" s="180"/>
      <c r="N274" s="181"/>
      <c r="O274" s="181"/>
      <c r="P274" s="181"/>
      <c r="Q274" s="181"/>
      <c r="R274" s="181"/>
      <c r="S274" s="181"/>
      <c r="T274" s="182"/>
      <c r="AT274" s="176" t="s">
        <v>130</v>
      </c>
      <c r="AU274" s="176" t="s">
        <v>83</v>
      </c>
      <c r="AV274" s="13" t="s">
        <v>83</v>
      </c>
      <c r="AW274" s="13" t="s">
        <v>30</v>
      </c>
      <c r="AX274" s="13" t="s">
        <v>73</v>
      </c>
      <c r="AY274" s="176" t="s">
        <v>117</v>
      </c>
    </row>
    <row r="275" spans="1:65" s="14" customFormat="1" ht="11.25">
      <c r="B275" s="183"/>
      <c r="D275" s="175" t="s">
        <v>130</v>
      </c>
      <c r="E275" s="184" t="s">
        <v>1</v>
      </c>
      <c r="F275" s="185" t="s">
        <v>133</v>
      </c>
      <c r="H275" s="186">
        <v>66.2</v>
      </c>
      <c r="I275" s="187"/>
      <c r="L275" s="183"/>
      <c r="M275" s="188"/>
      <c r="N275" s="189"/>
      <c r="O275" s="189"/>
      <c r="P275" s="189"/>
      <c r="Q275" s="189"/>
      <c r="R275" s="189"/>
      <c r="S275" s="189"/>
      <c r="T275" s="190"/>
      <c r="AT275" s="184" t="s">
        <v>130</v>
      </c>
      <c r="AU275" s="184" t="s">
        <v>83</v>
      </c>
      <c r="AV275" s="14" t="s">
        <v>124</v>
      </c>
      <c r="AW275" s="14" t="s">
        <v>30</v>
      </c>
      <c r="AX275" s="14" t="s">
        <v>81</v>
      </c>
      <c r="AY275" s="184" t="s">
        <v>117</v>
      </c>
    </row>
    <row r="276" spans="1:65" s="2" customFormat="1" ht="54" customHeight="1">
      <c r="A276" s="32"/>
      <c r="B276" s="160"/>
      <c r="C276" s="161" t="s">
        <v>417</v>
      </c>
      <c r="D276" s="161" t="s">
        <v>120</v>
      </c>
      <c r="E276" s="162" t="s">
        <v>418</v>
      </c>
      <c r="F276" s="163" t="s">
        <v>419</v>
      </c>
      <c r="G276" s="164" t="s">
        <v>212</v>
      </c>
      <c r="H276" s="165">
        <v>315</v>
      </c>
      <c r="I276" s="166"/>
      <c r="J276" s="167">
        <f>ROUND(I276*H276,2)</f>
        <v>0</v>
      </c>
      <c r="K276" s="163" t="s">
        <v>142</v>
      </c>
      <c r="L276" s="33"/>
      <c r="M276" s="168" t="s">
        <v>1</v>
      </c>
      <c r="N276" s="169" t="s">
        <v>38</v>
      </c>
      <c r="O276" s="58"/>
      <c r="P276" s="170">
        <f>O276*H276</f>
        <v>0</v>
      </c>
      <c r="Q276" s="170">
        <v>0</v>
      </c>
      <c r="R276" s="170">
        <f>Q276*H276</f>
        <v>0</v>
      </c>
      <c r="S276" s="170">
        <v>0.15</v>
      </c>
      <c r="T276" s="171">
        <f>S276*H276</f>
        <v>47.25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2" t="s">
        <v>124</v>
      </c>
      <c r="AT276" s="172" t="s">
        <v>120</v>
      </c>
      <c r="AU276" s="172" t="s">
        <v>83</v>
      </c>
      <c r="AY276" s="17" t="s">
        <v>117</v>
      </c>
      <c r="BE276" s="173">
        <f>IF(N276="základní",J276,0)</f>
        <v>0</v>
      </c>
      <c r="BF276" s="173">
        <f>IF(N276="snížená",J276,0)</f>
        <v>0</v>
      </c>
      <c r="BG276" s="173">
        <f>IF(N276="zákl. přenesená",J276,0)</f>
        <v>0</v>
      </c>
      <c r="BH276" s="173">
        <f>IF(N276="sníž. přenesená",J276,0)</f>
        <v>0</v>
      </c>
      <c r="BI276" s="173">
        <f>IF(N276="nulová",J276,0)</f>
        <v>0</v>
      </c>
      <c r="BJ276" s="17" t="s">
        <v>81</v>
      </c>
      <c r="BK276" s="173">
        <f>ROUND(I276*H276,2)</f>
        <v>0</v>
      </c>
      <c r="BL276" s="17" t="s">
        <v>124</v>
      </c>
      <c r="BM276" s="172" t="s">
        <v>420</v>
      </c>
    </row>
    <row r="277" spans="1:65" s="13" customFormat="1" ht="11.25">
      <c r="B277" s="174"/>
      <c r="D277" s="175" t="s">
        <v>130</v>
      </c>
      <c r="E277" s="176" t="s">
        <v>1</v>
      </c>
      <c r="F277" s="177" t="s">
        <v>421</v>
      </c>
      <c r="H277" s="178">
        <v>315</v>
      </c>
      <c r="I277" s="179"/>
      <c r="L277" s="174"/>
      <c r="M277" s="180"/>
      <c r="N277" s="181"/>
      <c r="O277" s="181"/>
      <c r="P277" s="181"/>
      <c r="Q277" s="181"/>
      <c r="R277" s="181"/>
      <c r="S277" s="181"/>
      <c r="T277" s="182"/>
      <c r="AT277" s="176" t="s">
        <v>130</v>
      </c>
      <c r="AU277" s="176" t="s">
        <v>83</v>
      </c>
      <c r="AV277" s="13" t="s">
        <v>83</v>
      </c>
      <c r="AW277" s="13" t="s">
        <v>30</v>
      </c>
      <c r="AX277" s="13" t="s">
        <v>73</v>
      </c>
      <c r="AY277" s="176" t="s">
        <v>117</v>
      </c>
    </row>
    <row r="278" spans="1:65" s="14" customFormat="1" ht="11.25">
      <c r="B278" s="183"/>
      <c r="D278" s="175" t="s">
        <v>130</v>
      </c>
      <c r="E278" s="184" t="s">
        <v>1</v>
      </c>
      <c r="F278" s="185" t="s">
        <v>133</v>
      </c>
      <c r="H278" s="186">
        <v>315</v>
      </c>
      <c r="I278" s="187"/>
      <c r="L278" s="183"/>
      <c r="M278" s="188"/>
      <c r="N278" s="189"/>
      <c r="O278" s="189"/>
      <c r="P278" s="189"/>
      <c r="Q278" s="189"/>
      <c r="R278" s="189"/>
      <c r="S278" s="189"/>
      <c r="T278" s="190"/>
      <c r="AT278" s="184" t="s">
        <v>130</v>
      </c>
      <c r="AU278" s="184" t="s">
        <v>83</v>
      </c>
      <c r="AV278" s="14" t="s">
        <v>124</v>
      </c>
      <c r="AW278" s="14" t="s">
        <v>30</v>
      </c>
      <c r="AX278" s="14" t="s">
        <v>81</v>
      </c>
      <c r="AY278" s="184" t="s">
        <v>117</v>
      </c>
    </row>
    <row r="279" spans="1:65" s="2" customFormat="1" ht="54" customHeight="1">
      <c r="A279" s="32"/>
      <c r="B279" s="160"/>
      <c r="C279" s="161" t="s">
        <v>422</v>
      </c>
      <c r="D279" s="161" t="s">
        <v>120</v>
      </c>
      <c r="E279" s="162" t="s">
        <v>423</v>
      </c>
      <c r="F279" s="163" t="s">
        <v>424</v>
      </c>
      <c r="G279" s="164" t="s">
        <v>212</v>
      </c>
      <c r="H279" s="165">
        <v>852.822</v>
      </c>
      <c r="I279" s="166"/>
      <c r="J279" s="167">
        <f>ROUND(I279*H279,2)</f>
        <v>0</v>
      </c>
      <c r="K279" s="163" t="s">
        <v>142</v>
      </c>
      <c r="L279" s="33"/>
      <c r="M279" s="168" t="s">
        <v>1</v>
      </c>
      <c r="N279" s="169" t="s">
        <v>38</v>
      </c>
      <c r="O279" s="58"/>
      <c r="P279" s="170">
        <f>O279*H279</f>
        <v>0</v>
      </c>
      <c r="Q279" s="170">
        <v>0</v>
      </c>
      <c r="R279" s="170">
        <f>Q279*H279</f>
        <v>0</v>
      </c>
      <c r="S279" s="170">
        <v>0.35</v>
      </c>
      <c r="T279" s="171">
        <f>S279*H279</f>
        <v>298.48769999999996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2" t="s">
        <v>124</v>
      </c>
      <c r="AT279" s="172" t="s">
        <v>120</v>
      </c>
      <c r="AU279" s="172" t="s">
        <v>83</v>
      </c>
      <c r="AY279" s="17" t="s">
        <v>117</v>
      </c>
      <c r="BE279" s="173">
        <f>IF(N279="základní",J279,0)</f>
        <v>0</v>
      </c>
      <c r="BF279" s="173">
        <f>IF(N279="snížená",J279,0)</f>
        <v>0</v>
      </c>
      <c r="BG279" s="173">
        <f>IF(N279="zákl. přenesená",J279,0)</f>
        <v>0</v>
      </c>
      <c r="BH279" s="173">
        <f>IF(N279="sníž. přenesená",J279,0)</f>
        <v>0</v>
      </c>
      <c r="BI279" s="173">
        <f>IF(N279="nulová",J279,0)</f>
        <v>0</v>
      </c>
      <c r="BJ279" s="17" t="s">
        <v>81</v>
      </c>
      <c r="BK279" s="173">
        <f>ROUND(I279*H279,2)</f>
        <v>0</v>
      </c>
      <c r="BL279" s="17" t="s">
        <v>124</v>
      </c>
      <c r="BM279" s="172" t="s">
        <v>425</v>
      </c>
    </row>
    <row r="280" spans="1:65" s="13" customFormat="1" ht="11.25">
      <c r="B280" s="174"/>
      <c r="D280" s="175" t="s">
        <v>130</v>
      </c>
      <c r="E280" s="176" t="s">
        <v>1</v>
      </c>
      <c r="F280" s="177" t="s">
        <v>426</v>
      </c>
      <c r="H280" s="178">
        <v>852.822</v>
      </c>
      <c r="I280" s="179"/>
      <c r="L280" s="174"/>
      <c r="M280" s="180"/>
      <c r="N280" s="181"/>
      <c r="O280" s="181"/>
      <c r="P280" s="181"/>
      <c r="Q280" s="181"/>
      <c r="R280" s="181"/>
      <c r="S280" s="181"/>
      <c r="T280" s="182"/>
      <c r="AT280" s="176" t="s">
        <v>130</v>
      </c>
      <c r="AU280" s="176" t="s">
        <v>83</v>
      </c>
      <c r="AV280" s="13" t="s">
        <v>83</v>
      </c>
      <c r="AW280" s="13" t="s">
        <v>30</v>
      </c>
      <c r="AX280" s="13" t="s">
        <v>81</v>
      </c>
      <c r="AY280" s="176" t="s">
        <v>117</v>
      </c>
    </row>
    <row r="281" spans="1:65" s="2" customFormat="1" ht="54" customHeight="1">
      <c r="A281" s="32"/>
      <c r="B281" s="160"/>
      <c r="C281" s="161" t="s">
        <v>427</v>
      </c>
      <c r="D281" s="161" t="s">
        <v>120</v>
      </c>
      <c r="E281" s="162" t="s">
        <v>428</v>
      </c>
      <c r="F281" s="163" t="s">
        <v>429</v>
      </c>
      <c r="G281" s="164" t="s">
        <v>212</v>
      </c>
      <c r="H281" s="165">
        <v>520.76</v>
      </c>
      <c r="I281" s="166"/>
      <c r="J281" s="167">
        <f>ROUND(I281*H281,2)</f>
        <v>0</v>
      </c>
      <c r="K281" s="163" t="s">
        <v>142</v>
      </c>
      <c r="L281" s="33"/>
      <c r="M281" s="168" t="s">
        <v>1</v>
      </c>
      <c r="N281" s="169" t="s">
        <v>38</v>
      </c>
      <c r="O281" s="58"/>
      <c r="P281" s="170">
        <f>O281*H281</f>
        <v>0</v>
      </c>
      <c r="Q281" s="170">
        <v>0</v>
      </c>
      <c r="R281" s="170">
        <f>Q281*H281</f>
        <v>0</v>
      </c>
      <c r="S281" s="170">
        <v>0.42</v>
      </c>
      <c r="T281" s="171">
        <f>S281*H281</f>
        <v>218.7192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2" t="s">
        <v>124</v>
      </c>
      <c r="AT281" s="172" t="s">
        <v>120</v>
      </c>
      <c r="AU281" s="172" t="s">
        <v>83</v>
      </c>
      <c r="AY281" s="17" t="s">
        <v>117</v>
      </c>
      <c r="BE281" s="173">
        <f>IF(N281="základní",J281,0)</f>
        <v>0</v>
      </c>
      <c r="BF281" s="173">
        <f>IF(N281="snížená",J281,0)</f>
        <v>0</v>
      </c>
      <c r="BG281" s="173">
        <f>IF(N281="zákl. přenesená",J281,0)</f>
        <v>0</v>
      </c>
      <c r="BH281" s="173">
        <f>IF(N281="sníž. přenesená",J281,0)</f>
        <v>0</v>
      </c>
      <c r="BI281" s="173">
        <f>IF(N281="nulová",J281,0)</f>
        <v>0</v>
      </c>
      <c r="BJ281" s="17" t="s">
        <v>81</v>
      </c>
      <c r="BK281" s="173">
        <f>ROUND(I281*H281,2)</f>
        <v>0</v>
      </c>
      <c r="BL281" s="17" t="s">
        <v>124</v>
      </c>
      <c r="BM281" s="172" t="s">
        <v>430</v>
      </c>
    </row>
    <row r="282" spans="1:65" s="13" customFormat="1" ht="11.25">
      <c r="B282" s="174"/>
      <c r="D282" s="175" t="s">
        <v>130</v>
      </c>
      <c r="E282" s="176" t="s">
        <v>1</v>
      </c>
      <c r="F282" s="177" t="s">
        <v>431</v>
      </c>
      <c r="H282" s="178">
        <v>386.91199999999998</v>
      </c>
      <c r="I282" s="179"/>
      <c r="L282" s="174"/>
      <c r="M282" s="180"/>
      <c r="N282" s="181"/>
      <c r="O282" s="181"/>
      <c r="P282" s="181"/>
      <c r="Q282" s="181"/>
      <c r="R282" s="181"/>
      <c r="S282" s="181"/>
      <c r="T282" s="182"/>
      <c r="AT282" s="176" t="s">
        <v>130</v>
      </c>
      <c r="AU282" s="176" t="s">
        <v>83</v>
      </c>
      <c r="AV282" s="13" t="s">
        <v>83</v>
      </c>
      <c r="AW282" s="13" t="s">
        <v>30</v>
      </c>
      <c r="AX282" s="13" t="s">
        <v>73</v>
      </c>
      <c r="AY282" s="176" t="s">
        <v>117</v>
      </c>
    </row>
    <row r="283" spans="1:65" s="13" customFormat="1" ht="11.25">
      <c r="B283" s="174"/>
      <c r="D283" s="175" t="s">
        <v>130</v>
      </c>
      <c r="E283" s="176" t="s">
        <v>1</v>
      </c>
      <c r="F283" s="177" t="s">
        <v>432</v>
      </c>
      <c r="H283" s="178">
        <v>130.91800000000001</v>
      </c>
      <c r="I283" s="179"/>
      <c r="L283" s="174"/>
      <c r="M283" s="180"/>
      <c r="N283" s="181"/>
      <c r="O283" s="181"/>
      <c r="P283" s="181"/>
      <c r="Q283" s="181"/>
      <c r="R283" s="181"/>
      <c r="S283" s="181"/>
      <c r="T283" s="182"/>
      <c r="AT283" s="176" t="s">
        <v>130</v>
      </c>
      <c r="AU283" s="176" t="s">
        <v>83</v>
      </c>
      <c r="AV283" s="13" t="s">
        <v>83</v>
      </c>
      <c r="AW283" s="13" t="s">
        <v>30</v>
      </c>
      <c r="AX283" s="13" t="s">
        <v>73</v>
      </c>
      <c r="AY283" s="176" t="s">
        <v>117</v>
      </c>
    </row>
    <row r="284" spans="1:65" s="13" customFormat="1" ht="11.25">
      <c r="B284" s="174"/>
      <c r="D284" s="175" t="s">
        <v>130</v>
      </c>
      <c r="E284" s="176" t="s">
        <v>1</v>
      </c>
      <c r="F284" s="177" t="s">
        <v>433</v>
      </c>
      <c r="H284" s="178">
        <v>0.77</v>
      </c>
      <c r="I284" s="179"/>
      <c r="L284" s="174"/>
      <c r="M284" s="180"/>
      <c r="N284" s="181"/>
      <c r="O284" s="181"/>
      <c r="P284" s="181"/>
      <c r="Q284" s="181"/>
      <c r="R284" s="181"/>
      <c r="S284" s="181"/>
      <c r="T284" s="182"/>
      <c r="AT284" s="176" t="s">
        <v>130</v>
      </c>
      <c r="AU284" s="176" t="s">
        <v>83</v>
      </c>
      <c r="AV284" s="13" t="s">
        <v>83</v>
      </c>
      <c r="AW284" s="13" t="s">
        <v>30</v>
      </c>
      <c r="AX284" s="13" t="s">
        <v>73</v>
      </c>
      <c r="AY284" s="176" t="s">
        <v>117</v>
      </c>
    </row>
    <row r="285" spans="1:65" s="13" customFormat="1" ht="11.25">
      <c r="B285" s="174"/>
      <c r="D285" s="175" t="s">
        <v>130</v>
      </c>
      <c r="E285" s="176" t="s">
        <v>1</v>
      </c>
      <c r="F285" s="177" t="s">
        <v>434</v>
      </c>
      <c r="H285" s="178">
        <v>2.16</v>
      </c>
      <c r="I285" s="179"/>
      <c r="L285" s="174"/>
      <c r="M285" s="180"/>
      <c r="N285" s="181"/>
      <c r="O285" s="181"/>
      <c r="P285" s="181"/>
      <c r="Q285" s="181"/>
      <c r="R285" s="181"/>
      <c r="S285" s="181"/>
      <c r="T285" s="182"/>
      <c r="AT285" s="176" t="s">
        <v>130</v>
      </c>
      <c r="AU285" s="176" t="s">
        <v>83</v>
      </c>
      <c r="AV285" s="13" t="s">
        <v>83</v>
      </c>
      <c r="AW285" s="13" t="s">
        <v>30</v>
      </c>
      <c r="AX285" s="13" t="s">
        <v>73</v>
      </c>
      <c r="AY285" s="176" t="s">
        <v>117</v>
      </c>
    </row>
    <row r="286" spans="1:65" s="14" customFormat="1" ht="11.25">
      <c r="B286" s="183"/>
      <c r="D286" s="175" t="s">
        <v>130</v>
      </c>
      <c r="E286" s="184" t="s">
        <v>1</v>
      </c>
      <c r="F286" s="185" t="s">
        <v>133</v>
      </c>
      <c r="H286" s="186">
        <v>520.76</v>
      </c>
      <c r="I286" s="187"/>
      <c r="L286" s="183"/>
      <c r="M286" s="188"/>
      <c r="N286" s="189"/>
      <c r="O286" s="189"/>
      <c r="P286" s="189"/>
      <c r="Q286" s="189"/>
      <c r="R286" s="189"/>
      <c r="S286" s="189"/>
      <c r="T286" s="190"/>
      <c r="AT286" s="184" t="s">
        <v>130</v>
      </c>
      <c r="AU286" s="184" t="s">
        <v>83</v>
      </c>
      <c r="AV286" s="14" t="s">
        <v>124</v>
      </c>
      <c r="AW286" s="14" t="s">
        <v>30</v>
      </c>
      <c r="AX286" s="14" t="s">
        <v>81</v>
      </c>
      <c r="AY286" s="184" t="s">
        <v>117</v>
      </c>
    </row>
    <row r="287" spans="1:65" s="2" customFormat="1" ht="21.6" customHeight="1">
      <c r="A287" s="32"/>
      <c r="B287" s="160"/>
      <c r="C287" s="161" t="s">
        <v>435</v>
      </c>
      <c r="D287" s="161" t="s">
        <v>120</v>
      </c>
      <c r="E287" s="162" t="s">
        <v>436</v>
      </c>
      <c r="F287" s="163" t="s">
        <v>437</v>
      </c>
      <c r="G287" s="164" t="s">
        <v>141</v>
      </c>
      <c r="H287" s="165">
        <v>138.87899999999999</v>
      </c>
      <c r="I287" s="166"/>
      <c r="J287" s="167">
        <f>ROUND(I287*H287,2)</f>
        <v>0</v>
      </c>
      <c r="K287" s="163" t="s">
        <v>142</v>
      </c>
      <c r="L287" s="33"/>
      <c r="M287" s="168" t="s">
        <v>1</v>
      </c>
      <c r="N287" s="169" t="s">
        <v>38</v>
      </c>
      <c r="O287" s="58"/>
      <c r="P287" s="170">
        <f>O287*H287</f>
        <v>0</v>
      </c>
      <c r="Q287" s="170">
        <v>0</v>
      </c>
      <c r="R287" s="170">
        <f>Q287*H287</f>
        <v>0</v>
      </c>
      <c r="S287" s="170">
        <v>0</v>
      </c>
      <c r="T287" s="171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2" t="s">
        <v>124</v>
      </c>
      <c r="AT287" s="172" t="s">
        <v>120</v>
      </c>
      <c r="AU287" s="172" t="s">
        <v>83</v>
      </c>
      <c r="AY287" s="17" t="s">
        <v>117</v>
      </c>
      <c r="BE287" s="173">
        <f>IF(N287="základní",J287,0)</f>
        <v>0</v>
      </c>
      <c r="BF287" s="173">
        <f>IF(N287="snížená",J287,0)</f>
        <v>0</v>
      </c>
      <c r="BG287" s="173">
        <f>IF(N287="zákl. přenesená",J287,0)</f>
        <v>0</v>
      </c>
      <c r="BH287" s="173">
        <f>IF(N287="sníž. přenesená",J287,0)</f>
        <v>0</v>
      </c>
      <c r="BI287" s="173">
        <f>IF(N287="nulová",J287,0)</f>
        <v>0</v>
      </c>
      <c r="BJ287" s="17" t="s">
        <v>81</v>
      </c>
      <c r="BK287" s="173">
        <f>ROUND(I287*H287,2)</f>
        <v>0</v>
      </c>
      <c r="BL287" s="17" t="s">
        <v>124</v>
      </c>
      <c r="BM287" s="172" t="s">
        <v>438</v>
      </c>
    </row>
    <row r="288" spans="1:65" s="15" customFormat="1" ht="22.5">
      <c r="B288" s="191"/>
      <c r="D288" s="175" t="s">
        <v>130</v>
      </c>
      <c r="E288" s="192" t="s">
        <v>1</v>
      </c>
      <c r="F288" s="193" t="s">
        <v>439</v>
      </c>
      <c r="H288" s="192" t="s">
        <v>1</v>
      </c>
      <c r="I288" s="194"/>
      <c r="L288" s="191"/>
      <c r="M288" s="195"/>
      <c r="N288" s="196"/>
      <c r="O288" s="196"/>
      <c r="P288" s="196"/>
      <c r="Q288" s="196"/>
      <c r="R288" s="196"/>
      <c r="S288" s="196"/>
      <c r="T288" s="197"/>
      <c r="AT288" s="192" t="s">
        <v>130</v>
      </c>
      <c r="AU288" s="192" t="s">
        <v>83</v>
      </c>
      <c r="AV288" s="15" t="s">
        <v>81</v>
      </c>
      <c r="AW288" s="15" t="s">
        <v>30</v>
      </c>
      <c r="AX288" s="15" t="s">
        <v>73</v>
      </c>
      <c r="AY288" s="192" t="s">
        <v>117</v>
      </c>
    </row>
    <row r="289" spans="1:65" s="13" customFormat="1" ht="11.25">
      <c r="B289" s="174"/>
      <c r="D289" s="175" t="s">
        <v>130</v>
      </c>
      <c r="E289" s="176" t="s">
        <v>1</v>
      </c>
      <c r="F289" s="177" t="s">
        <v>398</v>
      </c>
      <c r="H289" s="178">
        <v>138.87899999999999</v>
      </c>
      <c r="I289" s="179"/>
      <c r="L289" s="174"/>
      <c r="M289" s="180"/>
      <c r="N289" s="181"/>
      <c r="O289" s="181"/>
      <c r="P289" s="181"/>
      <c r="Q289" s="181"/>
      <c r="R289" s="181"/>
      <c r="S289" s="181"/>
      <c r="T289" s="182"/>
      <c r="AT289" s="176" t="s">
        <v>130</v>
      </c>
      <c r="AU289" s="176" t="s">
        <v>83</v>
      </c>
      <c r="AV289" s="13" t="s">
        <v>83</v>
      </c>
      <c r="AW289" s="13" t="s">
        <v>30</v>
      </c>
      <c r="AX289" s="13" t="s">
        <v>81</v>
      </c>
      <c r="AY289" s="176" t="s">
        <v>117</v>
      </c>
    </row>
    <row r="290" spans="1:65" s="2" customFormat="1" ht="43.15" customHeight="1">
      <c r="A290" s="32"/>
      <c r="B290" s="160"/>
      <c r="C290" s="161" t="s">
        <v>440</v>
      </c>
      <c r="D290" s="161" t="s">
        <v>120</v>
      </c>
      <c r="E290" s="162" t="s">
        <v>441</v>
      </c>
      <c r="F290" s="163" t="s">
        <v>442</v>
      </c>
      <c r="G290" s="164" t="s">
        <v>128</v>
      </c>
      <c r="H290" s="165">
        <v>2</v>
      </c>
      <c r="I290" s="166"/>
      <c r="J290" s="167">
        <f>ROUND(I290*H290,2)</f>
        <v>0</v>
      </c>
      <c r="K290" s="163" t="s">
        <v>1</v>
      </c>
      <c r="L290" s="33"/>
      <c r="M290" s="168" t="s">
        <v>1</v>
      </c>
      <c r="N290" s="169" t="s">
        <v>38</v>
      </c>
      <c r="O290" s="58"/>
      <c r="P290" s="170">
        <f>O290*H290</f>
        <v>0</v>
      </c>
      <c r="Q290" s="170">
        <v>0</v>
      </c>
      <c r="R290" s="170">
        <f>Q290*H290</f>
        <v>0</v>
      </c>
      <c r="S290" s="170">
        <v>0</v>
      </c>
      <c r="T290" s="171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2" t="s">
        <v>124</v>
      </c>
      <c r="AT290" s="172" t="s">
        <v>120</v>
      </c>
      <c r="AU290" s="172" t="s">
        <v>83</v>
      </c>
      <c r="AY290" s="17" t="s">
        <v>117</v>
      </c>
      <c r="BE290" s="173">
        <f>IF(N290="základní",J290,0)</f>
        <v>0</v>
      </c>
      <c r="BF290" s="173">
        <f>IF(N290="snížená",J290,0)</f>
        <v>0</v>
      </c>
      <c r="BG290" s="173">
        <f>IF(N290="zákl. přenesená",J290,0)</f>
        <v>0</v>
      </c>
      <c r="BH290" s="173">
        <f>IF(N290="sníž. přenesená",J290,0)</f>
        <v>0</v>
      </c>
      <c r="BI290" s="173">
        <f>IF(N290="nulová",J290,0)</f>
        <v>0</v>
      </c>
      <c r="BJ290" s="17" t="s">
        <v>81</v>
      </c>
      <c r="BK290" s="173">
        <f>ROUND(I290*H290,2)</f>
        <v>0</v>
      </c>
      <c r="BL290" s="17" t="s">
        <v>124</v>
      </c>
      <c r="BM290" s="172" t="s">
        <v>443</v>
      </c>
    </row>
    <row r="291" spans="1:65" s="12" customFormat="1" ht="22.9" customHeight="1">
      <c r="B291" s="147"/>
      <c r="D291" s="148" t="s">
        <v>72</v>
      </c>
      <c r="E291" s="158" t="s">
        <v>444</v>
      </c>
      <c r="F291" s="158" t="s">
        <v>445</v>
      </c>
      <c r="I291" s="150"/>
      <c r="J291" s="159">
        <f>BK291</f>
        <v>0</v>
      </c>
      <c r="L291" s="147"/>
      <c r="M291" s="152"/>
      <c r="N291" s="153"/>
      <c r="O291" s="153"/>
      <c r="P291" s="154">
        <f>SUM(P292:P300)</f>
        <v>0</v>
      </c>
      <c r="Q291" s="153"/>
      <c r="R291" s="154">
        <f>SUM(R292:R300)</f>
        <v>0</v>
      </c>
      <c r="S291" s="153"/>
      <c r="T291" s="155">
        <f>SUM(T292:T300)</f>
        <v>0</v>
      </c>
      <c r="AR291" s="148" t="s">
        <v>81</v>
      </c>
      <c r="AT291" s="156" t="s">
        <v>72</v>
      </c>
      <c r="AU291" s="156" t="s">
        <v>81</v>
      </c>
      <c r="AY291" s="148" t="s">
        <v>117</v>
      </c>
      <c r="BK291" s="157">
        <f>SUM(BK292:BK300)</f>
        <v>0</v>
      </c>
    </row>
    <row r="292" spans="1:65" s="2" customFormat="1" ht="32.450000000000003" customHeight="1">
      <c r="A292" s="32"/>
      <c r="B292" s="160"/>
      <c r="C292" s="161" t="s">
        <v>446</v>
      </c>
      <c r="D292" s="161" t="s">
        <v>120</v>
      </c>
      <c r="E292" s="162" t="s">
        <v>447</v>
      </c>
      <c r="F292" s="163" t="s">
        <v>448</v>
      </c>
      <c r="G292" s="164" t="s">
        <v>315</v>
      </c>
      <c r="H292" s="165">
        <v>2587.3890000000001</v>
      </c>
      <c r="I292" s="166"/>
      <c r="J292" s="167">
        <f>ROUND(I292*H292,2)</f>
        <v>0</v>
      </c>
      <c r="K292" s="163" t="s">
        <v>142</v>
      </c>
      <c r="L292" s="33"/>
      <c r="M292" s="168" t="s">
        <v>1</v>
      </c>
      <c r="N292" s="169" t="s">
        <v>38</v>
      </c>
      <c r="O292" s="58"/>
      <c r="P292" s="170">
        <f>O292*H292</f>
        <v>0</v>
      </c>
      <c r="Q292" s="170">
        <v>0</v>
      </c>
      <c r="R292" s="170">
        <f>Q292*H292</f>
        <v>0</v>
      </c>
      <c r="S292" s="170">
        <v>0</v>
      </c>
      <c r="T292" s="171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2" t="s">
        <v>124</v>
      </c>
      <c r="AT292" s="172" t="s">
        <v>120</v>
      </c>
      <c r="AU292" s="172" t="s">
        <v>83</v>
      </c>
      <c r="AY292" s="17" t="s">
        <v>117</v>
      </c>
      <c r="BE292" s="173">
        <f>IF(N292="základní",J292,0)</f>
        <v>0</v>
      </c>
      <c r="BF292" s="173">
        <f>IF(N292="snížená",J292,0)</f>
        <v>0</v>
      </c>
      <c r="BG292" s="173">
        <f>IF(N292="zákl. přenesená",J292,0)</f>
        <v>0</v>
      </c>
      <c r="BH292" s="173">
        <f>IF(N292="sníž. přenesená",J292,0)</f>
        <v>0</v>
      </c>
      <c r="BI292" s="173">
        <f>IF(N292="nulová",J292,0)</f>
        <v>0</v>
      </c>
      <c r="BJ292" s="17" t="s">
        <v>81</v>
      </c>
      <c r="BK292" s="173">
        <f>ROUND(I292*H292,2)</f>
        <v>0</v>
      </c>
      <c r="BL292" s="17" t="s">
        <v>124</v>
      </c>
      <c r="BM292" s="172" t="s">
        <v>449</v>
      </c>
    </row>
    <row r="293" spans="1:65" s="2" customFormat="1" ht="43.15" customHeight="1">
      <c r="A293" s="32"/>
      <c r="B293" s="160"/>
      <c r="C293" s="161" t="s">
        <v>450</v>
      </c>
      <c r="D293" s="161" t="s">
        <v>120</v>
      </c>
      <c r="E293" s="162" t="s">
        <v>451</v>
      </c>
      <c r="F293" s="163" t="s">
        <v>452</v>
      </c>
      <c r="G293" s="164" t="s">
        <v>315</v>
      </c>
      <c r="H293" s="165">
        <v>25806.501</v>
      </c>
      <c r="I293" s="166"/>
      <c r="J293" s="167">
        <f>ROUND(I293*H293,2)</f>
        <v>0</v>
      </c>
      <c r="K293" s="163" t="s">
        <v>142</v>
      </c>
      <c r="L293" s="33"/>
      <c r="M293" s="168" t="s">
        <v>1</v>
      </c>
      <c r="N293" s="169" t="s">
        <v>38</v>
      </c>
      <c r="O293" s="58"/>
      <c r="P293" s="170">
        <f>O293*H293</f>
        <v>0</v>
      </c>
      <c r="Q293" s="170">
        <v>0</v>
      </c>
      <c r="R293" s="170">
        <f>Q293*H293</f>
        <v>0</v>
      </c>
      <c r="S293" s="170">
        <v>0</v>
      </c>
      <c r="T293" s="171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2" t="s">
        <v>124</v>
      </c>
      <c r="AT293" s="172" t="s">
        <v>120</v>
      </c>
      <c r="AU293" s="172" t="s">
        <v>83</v>
      </c>
      <c r="AY293" s="17" t="s">
        <v>117</v>
      </c>
      <c r="BE293" s="173">
        <f>IF(N293="základní",J293,0)</f>
        <v>0</v>
      </c>
      <c r="BF293" s="173">
        <f>IF(N293="snížená",J293,0)</f>
        <v>0</v>
      </c>
      <c r="BG293" s="173">
        <f>IF(N293="zákl. přenesená",J293,0)</f>
        <v>0</v>
      </c>
      <c r="BH293" s="173">
        <f>IF(N293="sníž. přenesená",J293,0)</f>
        <v>0</v>
      </c>
      <c r="BI293" s="173">
        <f>IF(N293="nulová",J293,0)</f>
        <v>0</v>
      </c>
      <c r="BJ293" s="17" t="s">
        <v>81</v>
      </c>
      <c r="BK293" s="173">
        <f>ROUND(I293*H293,2)</f>
        <v>0</v>
      </c>
      <c r="BL293" s="17" t="s">
        <v>124</v>
      </c>
      <c r="BM293" s="172" t="s">
        <v>453</v>
      </c>
    </row>
    <row r="294" spans="1:65" s="13" customFormat="1" ht="11.25">
      <c r="B294" s="174"/>
      <c r="D294" s="175" t="s">
        <v>130</v>
      </c>
      <c r="E294" s="176" t="s">
        <v>1</v>
      </c>
      <c r="F294" s="177" t="s">
        <v>454</v>
      </c>
      <c r="H294" s="178">
        <v>22152.501</v>
      </c>
      <c r="I294" s="179"/>
      <c r="L294" s="174"/>
      <c r="M294" s="180"/>
      <c r="N294" s="181"/>
      <c r="O294" s="181"/>
      <c r="P294" s="181"/>
      <c r="Q294" s="181"/>
      <c r="R294" s="181"/>
      <c r="S294" s="181"/>
      <c r="T294" s="182"/>
      <c r="AT294" s="176" t="s">
        <v>130</v>
      </c>
      <c r="AU294" s="176" t="s">
        <v>83</v>
      </c>
      <c r="AV294" s="13" t="s">
        <v>83</v>
      </c>
      <c r="AW294" s="13" t="s">
        <v>30</v>
      </c>
      <c r="AX294" s="13" t="s">
        <v>73</v>
      </c>
      <c r="AY294" s="176" t="s">
        <v>117</v>
      </c>
    </row>
    <row r="295" spans="1:65" s="13" customFormat="1" ht="11.25">
      <c r="B295" s="174"/>
      <c r="D295" s="175" t="s">
        <v>130</v>
      </c>
      <c r="E295" s="176" t="s">
        <v>1</v>
      </c>
      <c r="F295" s="177" t="s">
        <v>455</v>
      </c>
      <c r="H295" s="178">
        <v>3654</v>
      </c>
      <c r="I295" s="179"/>
      <c r="L295" s="174"/>
      <c r="M295" s="180"/>
      <c r="N295" s="181"/>
      <c r="O295" s="181"/>
      <c r="P295" s="181"/>
      <c r="Q295" s="181"/>
      <c r="R295" s="181"/>
      <c r="S295" s="181"/>
      <c r="T295" s="182"/>
      <c r="AT295" s="176" t="s">
        <v>130</v>
      </c>
      <c r="AU295" s="176" t="s">
        <v>83</v>
      </c>
      <c r="AV295" s="13" t="s">
        <v>83</v>
      </c>
      <c r="AW295" s="13" t="s">
        <v>30</v>
      </c>
      <c r="AX295" s="13" t="s">
        <v>73</v>
      </c>
      <c r="AY295" s="176" t="s">
        <v>117</v>
      </c>
    </row>
    <row r="296" spans="1:65" s="14" customFormat="1" ht="11.25">
      <c r="B296" s="183"/>
      <c r="D296" s="175" t="s">
        <v>130</v>
      </c>
      <c r="E296" s="184" t="s">
        <v>1</v>
      </c>
      <c r="F296" s="185" t="s">
        <v>133</v>
      </c>
      <c r="H296" s="186">
        <v>25806.501</v>
      </c>
      <c r="I296" s="187"/>
      <c r="L296" s="183"/>
      <c r="M296" s="188"/>
      <c r="N296" s="189"/>
      <c r="O296" s="189"/>
      <c r="P296" s="189"/>
      <c r="Q296" s="189"/>
      <c r="R296" s="189"/>
      <c r="S296" s="189"/>
      <c r="T296" s="190"/>
      <c r="AT296" s="184" t="s">
        <v>130</v>
      </c>
      <c r="AU296" s="184" t="s">
        <v>83</v>
      </c>
      <c r="AV296" s="14" t="s">
        <v>124</v>
      </c>
      <c r="AW296" s="14" t="s">
        <v>30</v>
      </c>
      <c r="AX296" s="14" t="s">
        <v>81</v>
      </c>
      <c r="AY296" s="184" t="s">
        <v>117</v>
      </c>
    </row>
    <row r="297" spans="1:65" s="2" customFormat="1" ht="43.15" customHeight="1">
      <c r="A297" s="32"/>
      <c r="B297" s="160"/>
      <c r="C297" s="161" t="s">
        <v>456</v>
      </c>
      <c r="D297" s="161" t="s">
        <v>120</v>
      </c>
      <c r="E297" s="162" t="s">
        <v>457</v>
      </c>
      <c r="F297" s="163" t="s">
        <v>458</v>
      </c>
      <c r="G297" s="164" t="s">
        <v>315</v>
      </c>
      <c r="H297" s="165">
        <v>2461.3890000000001</v>
      </c>
      <c r="I297" s="166"/>
      <c r="J297" s="167">
        <f>ROUND(I297*H297,2)</f>
        <v>0</v>
      </c>
      <c r="K297" s="163" t="s">
        <v>142</v>
      </c>
      <c r="L297" s="33"/>
      <c r="M297" s="168" t="s">
        <v>1</v>
      </c>
      <c r="N297" s="169" t="s">
        <v>38</v>
      </c>
      <c r="O297" s="58"/>
      <c r="P297" s="170">
        <f>O297*H297</f>
        <v>0</v>
      </c>
      <c r="Q297" s="170">
        <v>0</v>
      </c>
      <c r="R297" s="170">
        <f>Q297*H297</f>
        <v>0</v>
      </c>
      <c r="S297" s="170">
        <v>0</v>
      </c>
      <c r="T297" s="171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2" t="s">
        <v>124</v>
      </c>
      <c r="AT297" s="172" t="s">
        <v>120</v>
      </c>
      <c r="AU297" s="172" t="s">
        <v>83</v>
      </c>
      <c r="AY297" s="17" t="s">
        <v>117</v>
      </c>
      <c r="BE297" s="173">
        <f>IF(N297="základní",J297,0)</f>
        <v>0</v>
      </c>
      <c r="BF297" s="173">
        <f>IF(N297="snížená",J297,0)</f>
        <v>0</v>
      </c>
      <c r="BG297" s="173">
        <f>IF(N297="zákl. přenesená",J297,0)</f>
        <v>0</v>
      </c>
      <c r="BH297" s="173">
        <f>IF(N297="sníž. přenesená",J297,0)</f>
        <v>0</v>
      </c>
      <c r="BI297" s="173">
        <f>IF(N297="nulová",J297,0)</f>
        <v>0</v>
      </c>
      <c r="BJ297" s="17" t="s">
        <v>81</v>
      </c>
      <c r="BK297" s="173">
        <f>ROUND(I297*H297,2)</f>
        <v>0</v>
      </c>
      <c r="BL297" s="17" t="s">
        <v>124</v>
      </c>
      <c r="BM297" s="172" t="s">
        <v>459</v>
      </c>
    </row>
    <row r="298" spans="1:65" s="13" customFormat="1" ht="11.25">
      <c r="B298" s="174"/>
      <c r="D298" s="175" t="s">
        <v>130</v>
      </c>
      <c r="E298" s="176" t="s">
        <v>1</v>
      </c>
      <c r="F298" s="177" t="s">
        <v>460</v>
      </c>
      <c r="H298" s="178">
        <v>2461.3890000000001</v>
      </c>
      <c r="I298" s="179"/>
      <c r="L298" s="174"/>
      <c r="M298" s="180"/>
      <c r="N298" s="181"/>
      <c r="O298" s="181"/>
      <c r="P298" s="181"/>
      <c r="Q298" s="181"/>
      <c r="R298" s="181"/>
      <c r="S298" s="181"/>
      <c r="T298" s="182"/>
      <c r="AT298" s="176" t="s">
        <v>130</v>
      </c>
      <c r="AU298" s="176" t="s">
        <v>83</v>
      </c>
      <c r="AV298" s="13" t="s">
        <v>83</v>
      </c>
      <c r="AW298" s="13" t="s">
        <v>30</v>
      </c>
      <c r="AX298" s="13" t="s">
        <v>81</v>
      </c>
      <c r="AY298" s="176" t="s">
        <v>117</v>
      </c>
    </row>
    <row r="299" spans="1:65" s="2" customFormat="1" ht="21.6" customHeight="1">
      <c r="A299" s="32"/>
      <c r="B299" s="160"/>
      <c r="C299" s="161" t="s">
        <v>461</v>
      </c>
      <c r="D299" s="161" t="s">
        <v>120</v>
      </c>
      <c r="E299" s="162" t="s">
        <v>462</v>
      </c>
      <c r="F299" s="163" t="s">
        <v>463</v>
      </c>
      <c r="G299" s="164" t="s">
        <v>315</v>
      </c>
      <c r="H299" s="165">
        <v>126</v>
      </c>
      <c r="I299" s="166"/>
      <c r="J299" s="167">
        <f>ROUND(I299*H299,2)</f>
        <v>0</v>
      </c>
      <c r="K299" s="163" t="s">
        <v>1</v>
      </c>
      <c r="L299" s="33"/>
      <c r="M299" s="168" t="s">
        <v>1</v>
      </c>
      <c r="N299" s="169" t="s">
        <v>38</v>
      </c>
      <c r="O299" s="58"/>
      <c r="P299" s="170">
        <f>O299*H299</f>
        <v>0</v>
      </c>
      <c r="Q299" s="170">
        <v>0</v>
      </c>
      <c r="R299" s="170">
        <f>Q299*H299</f>
        <v>0</v>
      </c>
      <c r="S299" s="170">
        <v>0</v>
      </c>
      <c r="T299" s="171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2" t="s">
        <v>124</v>
      </c>
      <c r="AT299" s="172" t="s">
        <v>120</v>
      </c>
      <c r="AU299" s="172" t="s">
        <v>83</v>
      </c>
      <c r="AY299" s="17" t="s">
        <v>117</v>
      </c>
      <c r="BE299" s="173">
        <f>IF(N299="základní",J299,0)</f>
        <v>0</v>
      </c>
      <c r="BF299" s="173">
        <f>IF(N299="snížená",J299,0)</f>
        <v>0</v>
      </c>
      <c r="BG299" s="173">
        <f>IF(N299="zákl. přenesená",J299,0)</f>
        <v>0</v>
      </c>
      <c r="BH299" s="173">
        <f>IF(N299="sníž. přenesená",J299,0)</f>
        <v>0</v>
      </c>
      <c r="BI299" s="173">
        <f>IF(N299="nulová",J299,0)</f>
        <v>0</v>
      </c>
      <c r="BJ299" s="17" t="s">
        <v>81</v>
      </c>
      <c r="BK299" s="173">
        <f>ROUND(I299*H299,2)</f>
        <v>0</v>
      </c>
      <c r="BL299" s="17" t="s">
        <v>124</v>
      </c>
      <c r="BM299" s="172" t="s">
        <v>464</v>
      </c>
    </row>
    <row r="300" spans="1:65" s="13" customFormat="1" ht="11.25">
      <c r="B300" s="174"/>
      <c r="D300" s="175" t="s">
        <v>130</v>
      </c>
      <c r="E300" s="176" t="s">
        <v>1</v>
      </c>
      <c r="F300" s="177" t="s">
        <v>465</v>
      </c>
      <c r="H300" s="178">
        <v>126</v>
      </c>
      <c r="I300" s="179"/>
      <c r="L300" s="174"/>
      <c r="M300" s="208"/>
      <c r="N300" s="209"/>
      <c r="O300" s="209"/>
      <c r="P300" s="209"/>
      <c r="Q300" s="209"/>
      <c r="R300" s="209"/>
      <c r="S300" s="209"/>
      <c r="T300" s="210"/>
      <c r="AT300" s="176" t="s">
        <v>130</v>
      </c>
      <c r="AU300" s="176" t="s">
        <v>83</v>
      </c>
      <c r="AV300" s="13" t="s">
        <v>83</v>
      </c>
      <c r="AW300" s="13" t="s">
        <v>30</v>
      </c>
      <c r="AX300" s="13" t="s">
        <v>81</v>
      </c>
      <c r="AY300" s="176" t="s">
        <v>117</v>
      </c>
    </row>
    <row r="301" spans="1:65" s="2" customFormat="1" ht="6.95" customHeight="1">
      <c r="A301" s="32"/>
      <c r="B301" s="47"/>
      <c r="C301" s="48"/>
      <c r="D301" s="48"/>
      <c r="E301" s="48"/>
      <c r="F301" s="48"/>
      <c r="G301" s="48"/>
      <c r="H301" s="48"/>
      <c r="I301" s="120"/>
      <c r="J301" s="48"/>
      <c r="K301" s="48"/>
      <c r="L301" s="33"/>
      <c r="M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</row>
  </sheetData>
  <autoFilter ref="C122:K300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9" width="17.33203125" style="93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>
      <c r="I2" s="93"/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7" t="s">
        <v>86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87</v>
      </c>
      <c r="I4" s="93"/>
      <c r="L4" s="20"/>
      <c r="M4" s="95" t="s">
        <v>10</v>
      </c>
      <c r="AT4" s="17" t="s">
        <v>3</v>
      </c>
    </row>
    <row r="5" spans="1:46" s="1" customFormat="1" ht="6.95" customHeight="1">
      <c r="B5" s="20"/>
      <c r="I5" s="93"/>
      <c r="L5" s="20"/>
    </row>
    <row r="6" spans="1:46" s="1" customFormat="1" ht="12" customHeight="1">
      <c r="B6" s="20"/>
      <c r="D6" s="27" t="s">
        <v>16</v>
      </c>
      <c r="I6" s="93"/>
      <c r="L6" s="20"/>
    </row>
    <row r="7" spans="1:46" s="1" customFormat="1" ht="14.45" customHeight="1">
      <c r="B7" s="20"/>
      <c r="E7" s="255" t="str">
        <f>'Rekapitulace stavby'!K6</f>
        <v>Parkovací dům Havlíčkova 1, Kroměříž</v>
      </c>
      <c r="F7" s="256"/>
      <c r="G7" s="256"/>
      <c r="H7" s="256"/>
      <c r="I7" s="93"/>
      <c r="L7" s="20"/>
    </row>
    <row r="8" spans="1:46" s="2" customFormat="1" ht="12" customHeight="1">
      <c r="A8" s="32"/>
      <c r="B8" s="33"/>
      <c r="C8" s="32"/>
      <c r="D8" s="27" t="s">
        <v>88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5" customHeight="1">
      <c r="A9" s="32"/>
      <c r="B9" s="33"/>
      <c r="C9" s="32"/>
      <c r="D9" s="32"/>
      <c r="E9" s="235" t="s">
        <v>466</v>
      </c>
      <c r="F9" s="257"/>
      <c r="G9" s="257"/>
      <c r="H9" s="257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7" t="s">
        <v>22</v>
      </c>
      <c r="J12" s="55" t="str">
        <f>'Rekapitulace stavby'!AN8</f>
        <v>19. 9. 2019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8" t="str">
        <f>'Rekapitulace stavby'!E14</f>
        <v>Vyplň údaj</v>
      </c>
      <c r="F18" s="238"/>
      <c r="G18" s="238"/>
      <c r="H18" s="238"/>
      <c r="I18" s="9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9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9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5" customHeight="1">
      <c r="A27" s="98"/>
      <c r="B27" s="99"/>
      <c r="C27" s="98"/>
      <c r="D27" s="98"/>
      <c r="E27" s="242" t="s">
        <v>1</v>
      </c>
      <c r="F27" s="242"/>
      <c r="G27" s="242"/>
      <c r="H27" s="242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3" t="s">
        <v>33</v>
      </c>
      <c r="E30" s="32"/>
      <c r="F30" s="32"/>
      <c r="G30" s="32"/>
      <c r="H30" s="32"/>
      <c r="I30" s="96"/>
      <c r="J30" s="71">
        <f>ROUND(J120,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102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104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5" t="s">
        <v>37</v>
      </c>
      <c r="E33" s="27" t="s">
        <v>38</v>
      </c>
      <c r="F33" s="106">
        <f>ROUND((SUM(BE120:BE128)),  2)</f>
        <v>0</v>
      </c>
      <c r="G33" s="32"/>
      <c r="H33" s="32"/>
      <c r="I33" s="107">
        <v>0.21</v>
      </c>
      <c r="J33" s="106">
        <f>ROUND(((SUM(BE120:BE128))*I33),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39</v>
      </c>
      <c r="F34" s="106">
        <f>ROUND((SUM(BF120:BF128)),  2)</f>
        <v>0</v>
      </c>
      <c r="G34" s="32"/>
      <c r="H34" s="32"/>
      <c r="I34" s="107">
        <v>0.15</v>
      </c>
      <c r="J34" s="106">
        <f>ROUND(((SUM(BF120:BF128))*I34),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40</v>
      </c>
      <c r="F35" s="106">
        <f>ROUND((SUM(BG120:BG128)),  2)</f>
        <v>0</v>
      </c>
      <c r="G35" s="32"/>
      <c r="H35" s="32"/>
      <c r="I35" s="107">
        <v>0.21</v>
      </c>
      <c r="J35" s="106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41</v>
      </c>
      <c r="F36" s="106">
        <f>ROUND((SUM(BH120:BH128)),  2)</f>
        <v>0</v>
      </c>
      <c r="G36" s="32"/>
      <c r="H36" s="32"/>
      <c r="I36" s="107">
        <v>0.15</v>
      </c>
      <c r="J36" s="106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106">
        <f>ROUND((SUM(BI120:BI128)),  2)</f>
        <v>0</v>
      </c>
      <c r="G37" s="32"/>
      <c r="H37" s="32"/>
      <c r="I37" s="107">
        <v>0</v>
      </c>
      <c r="J37" s="106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6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8"/>
      <c r="D39" s="109" t="s">
        <v>43</v>
      </c>
      <c r="E39" s="60"/>
      <c r="F39" s="60"/>
      <c r="G39" s="110" t="s">
        <v>44</v>
      </c>
      <c r="H39" s="111" t="s">
        <v>45</v>
      </c>
      <c r="I39" s="112"/>
      <c r="J39" s="113">
        <f>SUM(J30:J37)</f>
        <v>0</v>
      </c>
      <c r="K39" s="114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93"/>
      <c r="L41" s="20"/>
    </row>
    <row r="42" spans="1:31" s="1" customFormat="1" ht="14.45" customHeight="1">
      <c r="B42" s="20"/>
      <c r="I42" s="93"/>
      <c r="L42" s="20"/>
    </row>
    <row r="43" spans="1:31" s="1" customFormat="1" ht="14.45" customHeight="1">
      <c r="B43" s="20"/>
      <c r="I43" s="93"/>
      <c r="L43" s="20"/>
    </row>
    <row r="44" spans="1:31" s="1" customFormat="1" ht="14.45" customHeight="1">
      <c r="B44" s="20"/>
      <c r="I44" s="93"/>
      <c r="L44" s="20"/>
    </row>
    <row r="45" spans="1:31" s="1" customFormat="1" ht="14.45" customHeight="1">
      <c r="B45" s="20"/>
      <c r="I45" s="93"/>
      <c r="L45" s="20"/>
    </row>
    <row r="46" spans="1:31" s="1" customFormat="1" ht="14.45" customHeight="1">
      <c r="B46" s="20"/>
      <c r="I46" s="93"/>
      <c r="L46" s="20"/>
    </row>
    <row r="47" spans="1:31" s="1" customFormat="1" ht="14.45" customHeight="1">
      <c r="B47" s="20"/>
      <c r="I47" s="93"/>
      <c r="L47" s="20"/>
    </row>
    <row r="48" spans="1:31" s="1" customFormat="1" ht="14.45" customHeight="1">
      <c r="B48" s="20"/>
      <c r="I48" s="93"/>
      <c r="L48" s="20"/>
    </row>
    <row r="49" spans="1:31" s="1" customFormat="1" ht="14.45" customHeight="1">
      <c r="B49" s="20"/>
      <c r="I49" s="93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115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16" t="s">
        <v>49</v>
      </c>
      <c r="G61" s="45" t="s">
        <v>48</v>
      </c>
      <c r="H61" s="35"/>
      <c r="I61" s="117"/>
      <c r="J61" s="11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119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16" t="s">
        <v>49</v>
      </c>
      <c r="G76" s="45" t="s">
        <v>48</v>
      </c>
      <c r="H76" s="35"/>
      <c r="I76" s="117"/>
      <c r="J76" s="11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20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21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90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5" customHeight="1">
      <c r="A85" s="32"/>
      <c r="B85" s="33"/>
      <c r="C85" s="32"/>
      <c r="D85" s="32"/>
      <c r="E85" s="255" t="str">
        <f>E7</f>
        <v>Parkovací dům Havlíčkova 1, Kroměříž</v>
      </c>
      <c r="F85" s="256"/>
      <c r="G85" s="256"/>
      <c r="H85" s="256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88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4.45" customHeight="1">
      <c r="A87" s="32"/>
      <c r="B87" s="33"/>
      <c r="C87" s="32"/>
      <c r="D87" s="32"/>
      <c r="E87" s="235" t="str">
        <f>E9</f>
        <v>90 - VRN</v>
      </c>
      <c r="F87" s="257"/>
      <c r="G87" s="257"/>
      <c r="H87" s="257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7" t="s">
        <v>22</v>
      </c>
      <c r="J89" s="55" t="str">
        <f>IF(J12="","",J12)</f>
        <v>19. 9. 2019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2" t="s">
        <v>91</v>
      </c>
      <c r="D94" s="108"/>
      <c r="E94" s="108"/>
      <c r="F94" s="108"/>
      <c r="G94" s="108"/>
      <c r="H94" s="108"/>
      <c r="I94" s="123"/>
      <c r="J94" s="124" t="s">
        <v>92</v>
      </c>
      <c r="K94" s="108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5" t="s">
        <v>93</v>
      </c>
      <c r="D96" s="32"/>
      <c r="E96" s="32"/>
      <c r="F96" s="32"/>
      <c r="G96" s="32"/>
      <c r="H96" s="32"/>
      <c r="I96" s="96"/>
      <c r="J96" s="71">
        <f>J120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94</v>
      </c>
    </row>
    <row r="97" spans="1:31" s="9" customFormat="1" ht="24.95" customHeight="1">
      <c r="B97" s="126"/>
      <c r="D97" s="127" t="s">
        <v>467</v>
      </c>
      <c r="E97" s="128"/>
      <c r="F97" s="128"/>
      <c r="G97" s="128"/>
      <c r="H97" s="128"/>
      <c r="I97" s="129"/>
      <c r="J97" s="130">
        <f>J121</f>
        <v>0</v>
      </c>
      <c r="L97" s="126"/>
    </row>
    <row r="98" spans="1:31" s="10" customFormat="1" ht="19.899999999999999" customHeight="1">
      <c r="B98" s="131"/>
      <c r="D98" s="132" t="s">
        <v>468</v>
      </c>
      <c r="E98" s="133"/>
      <c r="F98" s="133"/>
      <c r="G98" s="133"/>
      <c r="H98" s="133"/>
      <c r="I98" s="134"/>
      <c r="J98" s="135">
        <f>J122</f>
        <v>0</v>
      </c>
      <c r="L98" s="131"/>
    </row>
    <row r="99" spans="1:31" s="10" customFormat="1" ht="19.899999999999999" customHeight="1">
      <c r="B99" s="131"/>
      <c r="D99" s="132" t="s">
        <v>469</v>
      </c>
      <c r="E99" s="133"/>
      <c r="F99" s="133"/>
      <c r="G99" s="133"/>
      <c r="H99" s="133"/>
      <c r="I99" s="134"/>
      <c r="J99" s="135">
        <f>J125</f>
        <v>0</v>
      </c>
      <c r="L99" s="131"/>
    </row>
    <row r="100" spans="1:31" s="10" customFormat="1" ht="19.899999999999999" customHeight="1">
      <c r="B100" s="131"/>
      <c r="D100" s="132" t="s">
        <v>470</v>
      </c>
      <c r="E100" s="133"/>
      <c r="F100" s="133"/>
      <c r="G100" s="133"/>
      <c r="H100" s="133"/>
      <c r="I100" s="134"/>
      <c r="J100" s="135">
        <f>J127</f>
        <v>0</v>
      </c>
      <c r="L100" s="131"/>
    </row>
    <row r="101" spans="1:31" s="2" customFormat="1" ht="21.75" customHeight="1">
      <c r="A101" s="32"/>
      <c r="B101" s="33"/>
      <c r="C101" s="32"/>
      <c r="D101" s="32"/>
      <c r="E101" s="32"/>
      <c r="F101" s="32"/>
      <c r="G101" s="32"/>
      <c r="H101" s="32"/>
      <c r="I101" s="96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customHeight="1">
      <c r="A102" s="32"/>
      <c r="B102" s="47"/>
      <c r="C102" s="48"/>
      <c r="D102" s="48"/>
      <c r="E102" s="48"/>
      <c r="F102" s="48"/>
      <c r="G102" s="48"/>
      <c r="H102" s="48"/>
      <c r="I102" s="120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31" s="2" customFormat="1" ht="6.95" customHeight="1">
      <c r="A106" s="32"/>
      <c r="B106" s="49"/>
      <c r="C106" s="50"/>
      <c r="D106" s="50"/>
      <c r="E106" s="50"/>
      <c r="F106" s="50"/>
      <c r="G106" s="50"/>
      <c r="H106" s="50"/>
      <c r="I106" s="121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1" t="s">
        <v>102</v>
      </c>
      <c r="D107" s="32"/>
      <c r="E107" s="32"/>
      <c r="F107" s="32"/>
      <c r="G107" s="32"/>
      <c r="H107" s="32"/>
      <c r="I107" s="96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2"/>
      <c r="D108" s="32"/>
      <c r="E108" s="32"/>
      <c r="F108" s="32"/>
      <c r="G108" s="32"/>
      <c r="H108" s="32"/>
      <c r="I108" s="96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16</v>
      </c>
      <c r="D109" s="32"/>
      <c r="E109" s="32"/>
      <c r="F109" s="32"/>
      <c r="G109" s="32"/>
      <c r="H109" s="32"/>
      <c r="I109" s="96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4.45" customHeight="1">
      <c r="A110" s="32"/>
      <c r="B110" s="33"/>
      <c r="C110" s="32"/>
      <c r="D110" s="32"/>
      <c r="E110" s="255" t="str">
        <f>E7</f>
        <v>Parkovací dům Havlíčkova 1, Kroměříž</v>
      </c>
      <c r="F110" s="256"/>
      <c r="G110" s="256"/>
      <c r="H110" s="256"/>
      <c r="I110" s="96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88</v>
      </c>
      <c r="D111" s="32"/>
      <c r="E111" s="32"/>
      <c r="F111" s="32"/>
      <c r="G111" s="32"/>
      <c r="H111" s="32"/>
      <c r="I111" s="96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4.45" customHeight="1">
      <c r="A112" s="32"/>
      <c r="B112" s="33"/>
      <c r="C112" s="32"/>
      <c r="D112" s="32"/>
      <c r="E112" s="235" t="str">
        <f>E9</f>
        <v>90 - VRN</v>
      </c>
      <c r="F112" s="257"/>
      <c r="G112" s="257"/>
      <c r="H112" s="257"/>
      <c r="I112" s="96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96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20</v>
      </c>
      <c r="D114" s="32"/>
      <c r="E114" s="32"/>
      <c r="F114" s="25" t="str">
        <f>F12</f>
        <v xml:space="preserve"> </v>
      </c>
      <c r="G114" s="32"/>
      <c r="H114" s="32"/>
      <c r="I114" s="97" t="s">
        <v>22</v>
      </c>
      <c r="J114" s="55" t="str">
        <f>IF(J12="","",J12)</f>
        <v>19. 9. 2019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96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6" customHeight="1">
      <c r="A116" s="32"/>
      <c r="B116" s="33"/>
      <c r="C116" s="27" t="s">
        <v>24</v>
      </c>
      <c r="D116" s="32"/>
      <c r="E116" s="32"/>
      <c r="F116" s="25" t="str">
        <f>E15</f>
        <v xml:space="preserve"> </v>
      </c>
      <c r="G116" s="32"/>
      <c r="H116" s="32"/>
      <c r="I116" s="97" t="s">
        <v>29</v>
      </c>
      <c r="J116" s="30" t="str">
        <f>E21</f>
        <v xml:space="preserve"> 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6" customHeight="1">
      <c r="A117" s="32"/>
      <c r="B117" s="33"/>
      <c r="C117" s="27" t="s">
        <v>27</v>
      </c>
      <c r="D117" s="32"/>
      <c r="E117" s="32"/>
      <c r="F117" s="25" t="str">
        <f>IF(E18="","",E18)</f>
        <v>Vyplň údaj</v>
      </c>
      <c r="G117" s="32"/>
      <c r="H117" s="32"/>
      <c r="I117" s="97" t="s">
        <v>31</v>
      </c>
      <c r="J117" s="30" t="str">
        <f>E24</f>
        <v xml:space="preserve"> 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2"/>
      <c r="D118" s="32"/>
      <c r="E118" s="32"/>
      <c r="F118" s="32"/>
      <c r="G118" s="32"/>
      <c r="H118" s="32"/>
      <c r="I118" s="96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36"/>
      <c r="B119" s="137"/>
      <c r="C119" s="138" t="s">
        <v>103</v>
      </c>
      <c r="D119" s="139" t="s">
        <v>58</v>
      </c>
      <c r="E119" s="139" t="s">
        <v>54</v>
      </c>
      <c r="F119" s="139" t="s">
        <v>55</v>
      </c>
      <c r="G119" s="139" t="s">
        <v>104</v>
      </c>
      <c r="H119" s="139" t="s">
        <v>105</v>
      </c>
      <c r="I119" s="140" t="s">
        <v>106</v>
      </c>
      <c r="J119" s="139" t="s">
        <v>92</v>
      </c>
      <c r="K119" s="141" t="s">
        <v>107</v>
      </c>
      <c r="L119" s="142"/>
      <c r="M119" s="62" t="s">
        <v>1</v>
      </c>
      <c r="N119" s="63" t="s">
        <v>37</v>
      </c>
      <c r="O119" s="63" t="s">
        <v>108</v>
      </c>
      <c r="P119" s="63" t="s">
        <v>109</v>
      </c>
      <c r="Q119" s="63" t="s">
        <v>110</v>
      </c>
      <c r="R119" s="63" t="s">
        <v>111</v>
      </c>
      <c r="S119" s="63" t="s">
        <v>112</v>
      </c>
      <c r="T119" s="64" t="s">
        <v>113</v>
      </c>
      <c r="U119" s="136"/>
      <c r="V119" s="136"/>
      <c r="W119" s="136"/>
      <c r="X119" s="136"/>
      <c r="Y119" s="136"/>
      <c r="Z119" s="136"/>
      <c r="AA119" s="136"/>
      <c r="AB119" s="136"/>
      <c r="AC119" s="136"/>
      <c r="AD119" s="136"/>
      <c r="AE119" s="136"/>
    </row>
    <row r="120" spans="1:65" s="2" customFormat="1" ht="22.9" customHeight="1">
      <c r="A120" s="32"/>
      <c r="B120" s="33"/>
      <c r="C120" s="69" t="s">
        <v>114</v>
      </c>
      <c r="D120" s="32"/>
      <c r="E120" s="32"/>
      <c r="F120" s="32"/>
      <c r="G120" s="32"/>
      <c r="H120" s="32"/>
      <c r="I120" s="96"/>
      <c r="J120" s="143">
        <f>BK120</f>
        <v>0</v>
      </c>
      <c r="K120" s="32"/>
      <c r="L120" s="33"/>
      <c r="M120" s="65"/>
      <c r="N120" s="56"/>
      <c r="O120" s="66"/>
      <c r="P120" s="144">
        <f>P121</f>
        <v>0</v>
      </c>
      <c r="Q120" s="66"/>
      <c r="R120" s="144">
        <f>R121</f>
        <v>0</v>
      </c>
      <c r="S120" s="66"/>
      <c r="T120" s="145">
        <f>T121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72</v>
      </c>
      <c r="AU120" s="17" t="s">
        <v>94</v>
      </c>
      <c r="BK120" s="146">
        <f>BK121</f>
        <v>0</v>
      </c>
    </row>
    <row r="121" spans="1:65" s="12" customFormat="1" ht="25.9" customHeight="1">
      <c r="B121" s="147"/>
      <c r="D121" s="148" t="s">
        <v>72</v>
      </c>
      <c r="E121" s="149" t="s">
        <v>85</v>
      </c>
      <c r="F121" s="149" t="s">
        <v>471</v>
      </c>
      <c r="I121" s="150"/>
      <c r="J121" s="151">
        <f>BK121</f>
        <v>0</v>
      </c>
      <c r="L121" s="147"/>
      <c r="M121" s="152"/>
      <c r="N121" s="153"/>
      <c r="O121" s="153"/>
      <c r="P121" s="154">
        <f>P122+P125+P127</f>
        <v>0</v>
      </c>
      <c r="Q121" s="153"/>
      <c r="R121" s="154">
        <f>R122+R125+R127</f>
        <v>0</v>
      </c>
      <c r="S121" s="153"/>
      <c r="T121" s="155">
        <f>T122+T125+T127</f>
        <v>0</v>
      </c>
      <c r="AR121" s="148" t="s">
        <v>145</v>
      </c>
      <c r="AT121" s="156" t="s">
        <v>72</v>
      </c>
      <c r="AU121" s="156" t="s">
        <v>73</v>
      </c>
      <c r="AY121" s="148" t="s">
        <v>117</v>
      </c>
      <c r="BK121" s="157">
        <f>BK122+BK125+BK127</f>
        <v>0</v>
      </c>
    </row>
    <row r="122" spans="1:65" s="12" customFormat="1" ht="22.9" customHeight="1">
      <c r="B122" s="147"/>
      <c r="D122" s="148" t="s">
        <v>72</v>
      </c>
      <c r="E122" s="158" t="s">
        <v>472</v>
      </c>
      <c r="F122" s="158" t="s">
        <v>473</v>
      </c>
      <c r="I122" s="150"/>
      <c r="J122" s="159">
        <f>BK122</f>
        <v>0</v>
      </c>
      <c r="L122" s="147"/>
      <c r="M122" s="152"/>
      <c r="N122" s="153"/>
      <c r="O122" s="153"/>
      <c r="P122" s="154">
        <f>SUM(P123:P124)</f>
        <v>0</v>
      </c>
      <c r="Q122" s="153"/>
      <c r="R122" s="154">
        <f>SUM(R123:R124)</f>
        <v>0</v>
      </c>
      <c r="S122" s="153"/>
      <c r="T122" s="155">
        <f>SUM(T123:T124)</f>
        <v>0</v>
      </c>
      <c r="AR122" s="148" t="s">
        <v>145</v>
      </c>
      <c r="AT122" s="156" t="s">
        <v>72</v>
      </c>
      <c r="AU122" s="156" t="s">
        <v>81</v>
      </c>
      <c r="AY122" s="148" t="s">
        <v>117</v>
      </c>
      <c r="BK122" s="157">
        <f>SUM(BK123:BK124)</f>
        <v>0</v>
      </c>
    </row>
    <row r="123" spans="1:65" s="2" customFormat="1" ht="14.45" customHeight="1">
      <c r="A123" s="32"/>
      <c r="B123" s="160"/>
      <c r="C123" s="161" t="s">
        <v>81</v>
      </c>
      <c r="D123" s="161" t="s">
        <v>120</v>
      </c>
      <c r="E123" s="162" t="s">
        <v>474</v>
      </c>
      <c r="F123" s="163" t="s">
        <v>475</v>
      </c>
      <c r="G123" s="164" t="s">
        <v>123</v>
      </c>
      <c r="H123" s="165">
        <v>1</v>
      </c>
      <c r="I123" s="166"/>
      <c r="J123" s="167">
        <f>ROUND(I123*H123,2)</f>
        <v>0</v>
      </c>
      <c r="K123" s="163" t="s">
        <v>1</v>
      </c>
      <c r="L123" s="33"/>
      <c r="M123" s="168" t="s">
        <v>1</v>
      </c>
      <c r="N123" s="169" t="s">
        <v>38</v>
      </c>
      <c r="O123" s="58"/>
      <c r="P123" s="170">
        <f>O123*H123</f>
        <v>0</v>
      </c>
      <c r="Q123" s="170">
        <v>0</v>
      </c>
      <c r="R123" s="170">
        <f>Q123*H123</f>
        <v>0</v>
      </c>
      <c r="S123" s="170">
        <v>0</v>
      </c>
      <c r="T123" s="171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72" t="s">
        <v>124</v>
      </c>
      <c r="AT123" s="172" t="s">
        <v>120</v>
      </c>
      <c r="AU123" s="172" t="s">
        <v>83</v>
      </c>
      <c r="AY123" s="17" t="s">
        <v>117</v>
      </c>
      <c r="BE123" s="173">
        <f>IF(N123="základní",J123,0)</f>
        <v>0</v>
      </c>
      <c r="BF123" s="173">
        <f>IF(N123="snížená",J123,0)</f>
        <v>0</v>
      </c>
      <c r="BG123" s="173">
        <f>IF(N123="zákl. přenesená",J123,0)</f>
        <v>0</v>
      </c>
      <c r="BH123" s="173">
        <f>IF(N123="sníž. přenesená",J123,0)</f>
        <v>0</v>
      </c>
      <c r="BI123" s="173">
        <f>IF(N123="nulová",J123,0)</f>
        <v>0</v>
      </c>
      <c r="BJ123" s="17" t="s">
        <v>81</v>
      </c>
      <c r="BK123" s="173">
        <f>ROUND(I123*H123,2)</f>
        <v>0</v>
      </c>
      <c r="BL123" s="17" t="s">
        <v>124</v>
      </c>
      <c r="BM123" s="172" t="s">
        <v>476</v>
      </c>
    </row>
    <row r="124" spans="1:65" s="2" customFormat="1" ht="14.45" customHeight="1">
      <c r="A124" s="32"/>
      <c r="B124" s="160"/>
      <c r="C124" s="161" t="s">
        <v>83</v>
      </c>
      <c r="D124" s="161" t="s">
        <v>120</v>
      </c>
      <c r="E124" s="162" t="s">
        <v>477</v>
      </c>
      <c r="F124" s="163" t="s">
        <v>478</v>
      </c>
      <c r="G124" s="164" t="s">
        <v>123</v>
      </c>
      <c r="H124" s="165">
        <v>1</v>
      </c>
      <c r="I124" s="166"/>
      <c r="J124" s="167">
        <f>ROUND(I124*H124,2)</f>
        <v>0</v>
      </c>
      <c r="K124" s="163" t="s">
        <v>1</v>
      </c>
      <c r="L124" s="33"/>
      <c r="M124" s="168" t="s">
        <v>1</v>
      </c>
      <c r="N124" s="169" t="s">
        <v>38</v>
      </c>
      <c r="O124" s="58"/>
      <c r="P124" s="170">
        <f>O124*H124</f>
        <v>0</v>
      </c>
      <c r="Q124" s="170">
        <v>0</v>
      </c>
      <c r="R124" s="170">
        <f>Q124*H124</f>
        <v>0</v>
      </c>
      <c r="S124" s="170">
        <v>0</v>
      </c>
      <c r="T124" s="17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72" t="s">
        <v>124</v>
      </c>
      <c r="AT124" s="172" t="s">
        <v>120</v>
      </c>
      <c r="AU124" s="172" t="s">
        <v>83</v>
      </c>
      <c r="AY124" s="17" t="s">
        <v>117</v>
      </c>
      <c r="BE124" s="173">
        <f>IF(N124="základní",J124,0)</f>
        <v>0</v>
      </c>
      <c r="BF124" s="173">
        <f>IF(N124="snížená",J124,0)</f>
        <v>0</v>
      </c>
      <c r="BG124" s="173">
        <f>IF(N124="zákl. přenesená",J124,0)</f>
        <v>0</v>
      </c>
      <c r="BH124" s="173">
        <f>IF(N124="sníž. přenesená",J124,0)</f>
        <v>0</v>
      </c>
      <c r="BI124" s="173">
        <f>IF(N124="nulová",J124,0)</f>
        <v>0</v>
      </c>
      <c r="BJ124" s="17" t="s">
        <v>81</v>
      </c>
      <c r="BK124" s="173">
        <f>ROUND(I124*H124,2)</f>
        <v>0</v>
      </c>
      <c r="BL124" s="17" t="s">
        <v>124</v>
      </c>
      <c r="BM124" s="172" t="s">
        <v>479</v>
      </c>
    </row>
    <row r="125" spans="1:65" s="12" customFormat="1" ht="22.9" customHeight="1">
      <c r="B125" s="147"/>
      <c r="D125" s="148" t="s">
        <v>72</v>
      </c>
      <c r="E125" s="158" t="s">
        <v>480</v>
      </c>
      <c r="F125" s="158" t="s">
        <v>481</v>
      </c>
      <c r="I125" s="150"/>
      <c r="J125" s="159">
        <f>BK125</f>
        <v>0</v>
      </c>
      <c r="L125" s="147"/>
      <c r="M125" s="152"/>
      <c r="N125" s="153"/>
      <c r="O125" s="153"/>
      <c r="P125" s="154">
        <f>P126</f>
        <v>0</v>
      </c>
      <c r="Q125" s="153"/>
      <c r="R125" s="154">
        <f>R126</f>
        <v>0</v>
      </c>
      <c r="S125" s="153"/>
      <c r="T125" s="155">
        <f>T126</f>
        <v>0</v>
      </c>
      <c r="AR125" s="148" t="s">
        <v>145</v>
      </c>
      <c r="AT125" s="156" t="s">
        <v>72</v>
      </c>
      <c r="AU125" s="156" t="s">
        <v>81</v>
      </c>
      <c r="AY125" s="148" t="s">
        <v>117</v>
      </c>
      <c r="BK125" s="157">
        <f>BK126</f>
        <v>0</v>
      </c>
    </row>
    <row r="126" spans="1:65" s="2" customFormat="1" ht="14.45" customHeight="1">
      <c r="A126" s="32"/>
      <c r="B126" s="160"/>
      <c r="C126" s="161" t="s">
        <v>134</v>
      </c>
      <c r="D126" s="161" t="s">
        <v>120</v>
      </c>
      <c r="E126" s="162" t="s">
        <v>482</v>
      </c>
      <c r="F126" s="163" t="s">
        <v>481</v>
      </c>
      <c r="G126" s="164" t="s">
        <v>123</v>
      </c>
      <c r="H126" s="165">
        <v>1</v>
      </c>
      <c r="I126" s="166"/>
      <c r="J126" s="167">
        <f>ROUND(I126*H126,2)</f>
        <v>0</v>
      </c>
      <c r="K126" s="163" t="s">
        <v>1</v>
      </c>
      <c r="L126" s="33"/>
      <c r="M126" s="168" t="s">
        <v>1</v>
      </c>
      <c r="N126" s="169" t="s">
        <v>38</v>
      </c>
      <c r="O126" s="58"/>
      <c r="P126" s="170">
        <f>O126*H126</f>
        <v>0</v>
      </c>
      <c r="Q126" s="170">
        <v>0</v>
      </c>
      <c r="R126" s="170">
        <f>Q126*H126</f>
        <v>0</v>
      </c>
      <c r="S126" s="170">
        <v>0</v>
      </c>
      <c r="T126" s="17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72" t="s">
        <v>124</v>
      </c>
      <c r="AT126" s="172" t="s">
        <v>120</v>
      </c>
      <c r="AU126" s="172" t="s">
        <v>83</v>
      </c>
      <c r="AY126" s="17" t="s">
        <v>117</v>
      </c>
      <c r="BE126" s="173">
        <f>IF(N126="základní",J126,0)</f>
        <v>0</v>
      </c>
      <c r="BF126" s="173">
        <f>IF(N126="snížená",J126,0)</f>
        <v>0</v>
      </c>
      <c r="BG126" s="173">
        <f>IF(N126="zákl. přenesená",J126,0)</f>
        <v>0</v>
      </c>
      <c r="BH126" s="173">
        <f>IF(N126="sníž. přenesená",J126,0)</f>
        <v>0</v>
      </c>
      <c r="BI126" s="173">
        <f>IF(N126="nulová",J126,0)</f>
        <v>0</v>
      </c>
      <c r="BJ126" s="17" t="s">
        <v>81</v>
      </c>
      <c r="BK126" s="173">
        <f>ROUND(I126*H126,2)</f>
        <v>0</v>
      </c>
      <c r="BL126" s="17" t="s">
        <v>124</v>
      </c>
      <c r="BM126" s="172" t="s">
        <v>483</v>
      </c>
    </row>
    <row r="127" spans="1:65" s="12" customFormat="1" ht="22.9" customHeight="1">
      <c r="B127" s="147"/>
      <c r="D127" s="148" t="s">
        <v>72</v>
      </c>
      <c r="E127" s="158" t="s">
        <v>484</v>
      </c>
      <c r="F127" s="158" t="s">
        <v>485</v>
      </c>
      <c r="I127" s="150"/>
      <c r="J127" s="159">
        <f>BK127</f>
        <v>0</v>
      </c>
      <c r="L127" s="147"/>
      <c r="M127" s="152"/>
      <c r="N127" s="153"/>
      <c r="O127" s="153"/>
      <c r="P127" s="154">
        <f>P128</f>
        <v>0</v>
      </c>
      <c r="Q127" s="153"/>
      <c r="R127" s="154">
        <f>R128</f>
        <v>0</v>
      </c>
      <c r="S127" s="153"/>
      <c r="T127" s="155">
        <f>T128</f>
        <v>0</v>
      </c>
      <c r="AR127" s="148" t="s">
        <v>145</v>
      </c>
      <c r="AT127" s="156" t="s">
        <v>72</v>
      </c>
      <c r="AU127" s="156" t="s">
        <v>81</v>
      </c>
      <c r="AY127" s="148" t="s">
        <v>117</v>
      </c>
      <c r="BK127" s="157">
        <f>BK128</f>
        <v>0</v>
      </c>
    </row>
    <row r="128" spans="1:65" s="2" customFormat="1" ht="14.45" customHeight="1">
      <c r="A128" s="32"/>
      <c r="B128" s="160"/>
      <c r="C128" s="161" t="s">
        <v>124</v>
      </c>
      <c r="D128" s="161" t="s">
        <v>120</v>
      </c>
      <c r="E128" s="162" t="s">
        <v>486</v>
      </c>
      <c r="F128" s="163" t="s">
        <v>487</v>
      </c>
      <c r="G128" s="164" t="s">
        <v>123</v>
      </c>
      <c r="H128" s="165">
        <v>1</v>
      </c>
      <c r="I128" s="166"/>
      <c r="J128" s="167">
        <f>ROUND(I128*H128,2)</f>
        <v>0</v>
      </c>
      <c r="K128" s="163" t="s">
        <v>1</v>
      </c>
      <c r="L128" s="33"/>
      <c r="M128" s="211" t="s">
        <v>1</v>
      </c>
      <c r="N128" s="212" t="s">
        <v>38</v>
      </c>
      <c r="O128" s="213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72" t="s">
        <v>124</v>
      </c>
      <c r="AT128" s="172" t="s">
        <v>120</v>
      </c>
      <c r="AU128" s="172" t="s">
        <v>83</v>
      </c>
      <c r="AY128" s="17" t="s">
        <v>117</v>
      </c>
      <c r="BE128" s="173">
        <f>IF(N128="základní",J128,0)</f>
        <v>0</v>
      </c>
      <c r="BF128" s="173">
        <f>IF(N128="snížená",J128,0)</f>
        <v>0</v>
      </c>
      <c r="BG128" s="173">
        <f>IF(N128="zákl. přenesená",J128,0)</f>
        <v>0</v>
      </c>
      <c r="BH128" s="173">
        <f>IF(N128="sníž. přenesená",J128,0)</f>
        <v>0</v>
      </c>
      <c r="BI128" s="173">
        <f>IF(N128="nulová",J128,0)</f>
        <v>0</v>
      </c>
      <c r="BJ128" s="17" t="s">
        <v>81</v>
      </c>
      <c r="BK128" s="173">
        <f>ROUND(I128*H128,2)</f>
        <v>0</v>
      </c>
      <c r="BL128" s="17" t="s">
        <v>124</v>
      </c>
      <c r="BM128" s="172" t="s">
        <v>488</v>
      </c>
    </row>
    <row r="129" spans="1:31" s="2" customFormat="1" ht="6.95" customHeight="1">
      <c r="A129" s="32"/>
      <c r="B129" s="47"/>
      <c r="C129" s="48"/>
      <c r="D129" s="48"/>
      <c r="E129" s="48"/>
      <c r="F129" s="48"/>
      <c r="G129" s="48"/>
      <c r="H129" s="48"/>
      <c r="I129" s="120"/>
      <c r="J129" s="48"/>
      <c r="K129" s="48"/>
      <c r="L129" s="33"/>
      <c r="M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</sheetData>
  <autoFilter ref="C119:K128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501.1 - SO501.1 - Příprav...</vt:lpstr>
      <vt:lpstr>90 - VRN</vt:lpstr>
      <vt:lpstr>'501.1 - SO501.1 - Příprav...'!Názvy_tisku</vt:lpstr>
      <vt:lpstr>'90 - VRN'!Názvy_tisku</vt:lpstr>
      <vt:lpstr>'Rekapitulace stavby'!Názvy_tisku</vt:lpstr>
      <vt:lpstr>'501.1 - SO501.1 - Příprav...'!Oblast_tisku</vt:lpstr>
      <vt:lpstr>'90 -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DESKTOP-1R0RIJI\PC</dc:creator>
  <cp:lastModifiedBy>Radim Zdražil</cp:lastModifiedBy>
  <dcterms:created xsi:type="dcterms:W3CDTF">2020-01-06T12:38:59Z</dcterms:created>
  <dcterms:modified xsi:type="dcterms:W3CDTF">2020-01-06T12:48:22Z</dcterms:modified>
</cp:coreProperties>
</file>